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1235"/>
  </bookViews>
  <sheets>
    <sheet name="Форма 2" sheetId="1" r:id="rId1"/>
    <sheet name="Лист1" sheetId="2" r:id="rId2"/>
  </sheets>
  <definedNames>
    <definedName name="_xlnm.Print_Titles" localSheetId="0">'Форма 2'!$10:$18</definedName>
    <definedName name="_xlnm.Print_Area" localSheetId="0">'Форма 2'!$A$1:$AA$124</definedName>
  </definedNames>
  <calcPr calcId="124519"/>
</workbook>
</file>

<file path=xl/calcChain.xml><?xml version="1.0" encoding="utf-8"?>
<calcChain xmlns="http://schemas.openxmlformats.org/spreadsheetml/2006/main">
  <c r="D55" i="1"/>
  <c r="D29"/>
  <c r="D40"/>
  <c r="D42"/>
  <c r="D44"/>
  <c r="H47"/>
  <c r="H48"/>
  <c r="H52" l="1"/>
  <c r="H51"/>
  <c r="H46"/>
  <c r="H41"/>
  <c r="H37"/>
  <c r="H36"/>
  <c r="H33"/>
  <c r="H31"/>
  <c r="H30"/>
  <c r="H28"/>
  <c r="H25"/>
  <c r="H24"/>
  <c r="H35"/>
  <c r="D33"/>
  <c r="H59"/>
  <c r="H58"/>
  <c r="H49"/>
  <c r="D59" l="1"/>
  <c r="D31"/>
  <c r="D58"/>
  <c r="D30"/>
  <c r="D28"/>
  <c r="D32" l="1"/>
  <c r="D49"/>
  <c r="D48"/>
  <c r="D47"/>
  <c r="D46" l="1"/>
  <c r="P33" i="2" l="1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J9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D38" i="1"/>
  <c r="AA54" l="1"/>
  <c r="X54"/>
  <c r="U54"/>
  <c r="T54"/>
  <c r="M54"/>
  <c r="L54"/>
  <c r="K54"/>
  <c r="J54"/>
  <c r="I54"/>
  <c r="H54"/>
  <c r="G54"/>
  <c r="F54"/>
  <c r="E54"/>
  <c r="C54"/>
  <c r="H27"/>
  <c r="D37"/>
  <c r="AA123" l="1"/>
  <c r="Z123"/>
  <c r="Y123"/>
  <c r="X123"/>
  <c r="W123"/>
  <c r="V123"/>
  <c r="U123"/>
  <c r="T123"/>
  <c r="R123"/>
  <c r="Q123"/>
  <c r="P123"/>
  <c r="N123"/>
  <c r="M123"/>
  <c r="L123"/>
  <c r="K123"/>
  <c r="J123"/>
  <c r="I123"/>
  <c r="H123"/>
  <c r="G123"/>
  <c r="F123"/>
  <c r="E123"/>
  <c r="C123"/>
  <c r="AA120"/>
  <c r="Z120"/>
  <c r="Y120"/>
  <c r="X120"/>
  <c r="W120"/>
  <c r="V120"/>
  <c r="U120"/>
  <c r="T120"/>
  <c r="R120"/>
  <c r="Q120"/>
  <c r="P120"/>
  <c r="N120"/>
  <c r="M120"/>
  <c r="L120"/>
  <c r="K120"/>
  <c r="J120"/>
  <c r="I120"/>
  <c r="H120"/>
  <c r="G120"/>
  <c r="F120"/>
  <c r="E120"/>
  <c r="C120"/>
  <c r="AA118"/>
  <c r="Z118"/>
  <c r="Y118"/>
  <c r="X118"/>
  <c r="W118"/>
  <c r="V118"/>
  <c r="U118"/>
  <c r="T118"/>
  <c r="R118"/>
  <c r="Q118"/>
  <c r="P118"/>
  <c r="N118"/>
  <c r="M118"/>
  <c r="L118"/>
  <c r="K118"/>
  <c r="J118"/>
  <c r="I118"/>
  <c r="H118"/>
  <c r="G118"/>
  <c r="F118"/>
  <c r="E118"/>
  <c r="C118"/>
  <c r="AA116"/>
  <c r="Z116"/>
  <c r="Y116"/>
  <c r="X116"/>
  <c r="W116"/>
  <c r="V116"/>
  <c r="U116"/>
  <c r="T116"/>
  <c r="R116"/>
  <c r="Q116"/>
  <c r="P116"/>
  <c r="N116"/>
  <c r="M116"/>
  <c r="L116"/>
  <c r="K116"/>
  <c r="J116"/>
  <c r="I116"/>
  <c r="H116"/>
  <c r="G116"/>
  <c r="F116"/>
  <c r="E116"/>
  <c r="C116"/>
  <c r="AA113"/>
  <c r="Z113"/>
  <c r="Y113"/>
  <c r="X113"/>
  <c r="W113"/>
  <c r="V113"/>
  <c r="U113"/>
  <c r="T113"/>
  <c r="R113"/>
  <c r="Q113"/>
  <c r="P113"/>
  <c r="N113"/>
  <c r="M113"/>
  <c r="L113"/>
  <c r="K113"/>
  <c r="J113"/>
  <c r="I113"/>
  <c r="H113"/>
  <c r="G113"/>
  <c r="F113"/>
  <c r="E113"/>
  <c r="C113"/>
  <c r="AA108"/>
  <c r="Z108"/>
  <c r="Y108"/>
  <c r="X108"/>
  <c r="W108"/>
  <c r="V108"/>
  <c r="U108"/>
  <c r="T108"/>
  <c r="R108"/>
  <c r="Q108"/>
  <c r="P108"/>
  <c r="N108"/>
  <c r="M108"/>
  <c r="L108"/>
  <c r="K108"/>
  <c r="J108"/>
  <c r="I108"/>
  <c r="H108"/>
  <c r="G108"/>
  <c r="F108"/>
  <c r="E108"/>
  <c r="C108"/>
  <c r="AA104"/>
  <c r="Z104"/>
  <c r="Y104"/>
  <c r="X104"/>
  <c r="W104"/>
  <c r="V104"/>
  <c r="U104"/>
  <c r="T104"/>
  <c r="R104"/>
  <c r="Q104"/>
  <c r="P104"/>
  <c r="N104"/>
  <c r="M104"/>
  <c r="L104"/>
  <c r="K104"/>
  <c r="J104"/>
  <c r="I104"/>
  <c r="H104"/>
  <c r="G104"/>
  <c r="F104"/>
  <c r="E104"/>
  <c r="C104"/>
  <c r="AA100"/>
  <c r="Z100"/>
  <c r="Y100"/>
  <c r="X100"/>
  <c r="W100"/>
  <c r="V100"/>
  <c r="U100"/>
  <c r="T100"/>
  <c r="R100"/>
  <c r="Q100"/>
  <c r="P100"/>
  <c r="N100"/>
  <c r="M100"/>
  <c r="L100"/>
  <c r="K100"/>
  <c r="J100"/>
  <c r="I100"/>
  <c r="H100"/>
  <c r="G100"/>
  <c r="F100"/>
  <c r="E100"/>
  <c r="C100"/>
  <c r="AA96"/>
  <c r="Z96"/>
  <c r="Y96"/>
  <c r="X96"/>
  <c r="W96"/>
  <c r="V96"/>
  <c r="U96"/>
  <c r="T96"/>
  <c r="R96"/>
  <c r="Q96"/>
  <c r="P96"/>
  <c r="N96"/>
  <c r="M96"/>
  <c r="L96"/>
  <c r="K96"/>
  <c r="J96"/>
  <c r="I96"/>
  <c r="H96"/>
  <c r="G96"/>
  <c r="F96"/>
  <c r="E96"/>
  <c r="C96"/>
  <c r="AA92"/>
  <c r="Z92"/>
  <c r="Y92"/>
  <c r="X92"/>
  <c r="W92"/>
  <c r="V92"/>
  <c r="U92"/>
  <c r="T92"/>
  <c r="R92"/>
  <c r="Q92"/>
  <c r="P92"/>
  <c r="N92"/>
  <c r="M92"/>
  <c r="L92"/>
  <c r="K92"/>
  <c r="J92"/>
  <c r="I92"/>
  <c r="H92"/>
  <c r="G92"/>
  <c r="F92"/>
  <c r="E92"/>
  <c r="C92"/>
  <c r="AA87"/>
  <c r="Z87"/>
  <c r="Y87"/>
  <c r="X87"/>
  <c r="W87"/>
  <c r="V87"/>
  <c r="U87"/>
  <c r="T87"/>
  <c r="R87"/>
  <c r="Q87"/>
  <c r="P87"/>
  <c r="N87"/>
  <c r="M87"/>
  <c r="L87"/>
  <c r="K87"/>
  <c r="J87"/>
  <c r="I87"/>
  <c r="H87"/>
  <c r="G87"/>
  <c r="F87"/>
  <c r="E87"/>
  <c r="C87"/>
  <c r="X81"/>
  <c r="U81"/>
  <c r="T81"/>
  <c r="R81"/>
  <c r="N81"/>
  <c r="M81"/>
  <c r="M75" s="1"/>
  <c r="F81"/>
  <c r="C81"/>
  <c r="X74"/>
  <c r="V74"/>
  <c r="U74"/>
  <c r="T74"/>
  <c r="S74"/>
  <c r="R74"/>
  <c r="Q74"/>
  <c r="P74"/>
  <c r="N74"/>
  <c r="M74"/>
  <c r="L74"/>
  <c r="K74"/>
  <c r="J74"/>
  <c r="I74"/>
  <c r="H74"/>
  <c r="G74"/>
  <c r="F74"/>
  <c r="E74"/>
  <c r="C74"/>
  <c r="X71"/>
  <c r="V71"/>
  <c r="U71"/>
  <c r="T71"/>
  <c r="S71"/>
  <c r="R71"/>
  <c r="Q71"/>
  <c r="P71"/>
  <c r="N71"/>
  <c r="M71"/>
  <c r="L71"/>
  <c r="K71"/>
  <c r="J71"/>
  <c r="I71"/>
  <c r="H71"/>
  <c r="G71"/>
  <c r="F71"/>
  <c r="E71"/>
  <c r="C71"/>
  <c r="X69"/>
  <c r="V69"/>
  <c r="U69"/>
  <c r="T69"/>
  <c r="S69"/>
  <c r="R69"/>
  <c r="Q69"/>
  <c r="P69"/>
  <c r="N69"/>
  <c r="M69"/>
  <c r="L69"/>
  <c r="K69"/>
  <c r="J69"/>
  <c r="I69"/>
  <c r="H69"/>
  <c r="G69"/>
  <c r="F69"/>
  <c r="E69"/>
  <c r="C69"/>
  <c r="AA67"/>
  <c r="Z67"/>
  <c r="Y67"/>
  <c r="X67"/>
  <c r="V67"/>
  <c r="U67"/>
  <c r="T67"/>
  <c r="S67"/>
  <c r="R67"/>
  <c r="Q67"/>
  <c r="P67"/>
  <c r="N67"/>
  <c r="M67"/>
  <c r="L67"/>
  <c r="K67"/>
  <c r="J67"/>
  <c r="I67"/>
  <c r="H67"/>
  <c r="G67"/>
  <c r="F67"/>
  <c r="E67"/>
  <c r="C67"/>
  <c r="X65"/>
  <c r="V65"/>
  <c r="U65"/>
  <c r="T65"/>
  <c r="S65"/>
  <c r="R65"/>
  <c r="Q65"/>
  <c r="P65"/>
  <c r="N65"/>
  <c r="M65"/>
  <c r="L65"/>
  <c r="K65"/>
  <c r="J65"/>
  <c r="I65"/>
  <c r="H65"/>
  <c r="G65"/>
  <c r="F65"/>
  <c r="E65"/>
  <c r="C65"/>
  <c r="M63"/>
  <c r="L63"/>
  <c r="K63"/>
  <c r="J63"/>
  <c r="I63"/>
  <c r="F63"/>
  <c r="E63"/>
  <c r="C63"/>
  <c r="X57"/>
  <c r="U57"/>
  <c r="T57"/>
  <c r="M57"/>
  <c r="L57"/>
  <c r="K57"/>
  <c r="J57"/>
  <c r="I57"/>
  <c r="F57"/>
  <c r="E57"/>
  <c r="C57"/>
  <c r="M50"/>
  <c r="L50"/>
  <c r="K50"/>
  <c r="J50"/>
  <c r="I50"/>
  <c r="F50"/>
  <c r="E50"/>
  <c r="C50"/>
  <c r="X43"/>
  <c r="V43"/>
  <c r="U43"/>
  <c r="T43"/>
  <c r="S43"/>
  <c r="R43"/>
  <c r="Q43"/>
  <c r="P43"/>
  <c r="N43"/>
  <c r="M43"/>
  <c r="L43"/>
  <c r="K43"/>
  <c r="J43"/>
  <c r="I43"/>
  <c r="F43"/>
  <c r="E43"/>
  <c r="C43"/>
  <c r="X34"/>
  <c r="U34"/>
  <c r="T34"/>
  <c r="M34"/>
  <c r="L34"/>
  <c r="K34"/>
  <c r="J34"/>
  <c r="I34"/>
  <c r="G34"/>
  <c r="F34"/>
  <c r="E34"/>
  <c r="C34"/>
  <c r="X32"/>
  <c r="U32"/>
  <c r="T32"/>
  <c r="M32"/>
  <c r="L32"/>
  <c r="K32"/>
  <c r="J32"/>
  <c r="I32"/>
  <c r="F32"/>
  <c r="E32"/>
  <c r="C32"/>
  <c r="X27"/>
  <c r="U27"/>
  <c r="T27"/>
  <c r="M27"/>
  <c r="L27"/>
  <c r="L20" s="1"/>
  <c r="K27"/>
  <c r="J27"/>
  <c r="I27"/>
  <c r="G27"/>
  <c r="F27"/>
  <c r="E27"/>
  <c r="C27"/>
  <c r="M20" l="1"/>
  <c r="M124" s="1"/>
  <c r="R75"/>
  <c r="C20"/>
  <c r="I20"/>
  <c r="E20"/>
  <c r="J20"/>
  <c r="F20"/>
  <c r="K20"/>
  <c r="N75"/>
  <c r="X75"/>
  <c r="C75"/>
  <c r="T75"/>
  <c r="U75"/>
  <c r="F75"/>
  <c r="F124" l="1"/>
  <c r="O73"/>
  <c r="O70"/>
  <c r="O71" s="1"/>
  <c r="O68"/>
  <c r="O69" s="1"/>
  <c r="O62"/>
  <c r="O60"/>
  <c r="O38"/>
  <c r="O39"/>
  <c r="O56"/>
  <c r="O45"/>
  <c r="O64"/>
  <c r="O65" s="1"/>
  <c r="O53"/>
  <c r="O66"/>
  <c r="O67" s="1"/>
  <c r="O61"/>
  <c r="W66"/>
  <c r="W67" s="1"/>
  <c r="S77"/>
  <c r="S78"/>
  <c r="S79"/>
  <c r="S80"/>
  <c r="S82"/>
  <c r="S83"/>
  <c r="S84"/>
  <c r="S85"/>
  <c r="S86"/>
  <c r="S89"/>
  <c r="S90"/>
  <c r="S91"/>
  <c r="S93"/>
  <c r="S94"/>
  <c r="S122"/>
  <c r="S97"/>
  <c r="S98"/>
  <c r="S99"/>
  <c r="S101"/>
  <c r="S88"/>
  <c r="S95"/>
  <c r="S102"/>
  <c r="S103"/>
  <c r="S106"/>
  <c r="S107"/>
  <c r="S109"/>
  <c r="S110"/>
  <c r="S111"/>
  <c r="S112"/>
  <c r="S114"/>
  <c r="S117"/>
  <c r="S118" s="1"/>
  <c r="S121"/>
  <c r="S105"/>
  <c r="S119"/>
  <c r="S120" s="1"/>
  <c r="S115"/>
  <c r="S76"/>
  <c r="O77"/>
  <c r="O78"/>
  <c r="O79"/>
  <c r="O80"/>
  <c r="O82"/>
  <c r="O83"/>
  <c r="O84"/>
  <c r="O85"/>
  <c r="O86"/>
  <c r="O89"/>
  <c r="O90"/>
  <c r="O91"/>
  <c r="O93"/>
  <c r="O94"/>
  <c r="O122"/>
  <c r="O97"/>
  <c r="O98"/>
  <c r="O99"/>
  <c r="O101"/>
  <c r="O88"/>
  <c r="O95"/>
  <c r="O102"/>
  <c r="O103"/>
  <c r="O106"/>
  <c r="O107"/>
  <c r="O109"/>
  <c r="O110"/>
  <c r="O111"/>
  <c r="O112"/>
  <c r="O114"/>
  <c r="O117"/>
  <c r="O118" s="1"/>
  <c r="O121"/>
  <c r="O105"/>
  <c r="O119"/>
  <c r="O120" s="1"/>
  <c r="O115"/>
  <c r="O76"/>
  <c r="C19"/>
  <c r="D121"/>
  <c r="D105"/>
  <c r="D66"/>
  <c r="D67" s="1"/>
  <c r="D101"/>
  <c r="D99"/>
  <c r="D98"/>
  <c r="D97"/>
  <c r="D122"/>
  <c r="D94"/>
  <c r="D93"/>
  <c r="D91"/>
  <c r="D90"/>
  <c r="D89"/>
  <c r="D86"/>
  <c r="D85"/>
  <c r="D84"/>
  <c r="D83"/>
  <c r="D82"/>
  <c r="D80"/>
  <c r="D79"/>
  <c r="D78"/>
  <c r="D77"/>
  <c r="D76"/>
  <c r="D119"/>
  <c r="D120" s="1"/>
  <c r="O72"/>
  <c r="O23"/>
  <c r="W23"/>
  <c r="D23"/>
  <c r="D72"/>
  <c r="D100" l="1"/>
  <c r="O123"/>
  <c r="S123"/>
  <c r="S92"/>
  <c r="O92"/>
  <c r="O100"/>
  <c r="S100"/>
  <c r="D123"/>
  <c r="D87"/>
  <c r="O104"/>
  <c r="S104"/>
  <c r="O74"/>
  <c r="O116"/>
  <c r="O113"/>
  <c r="S116"/>
  <c r="S113"/>
  <c r="O108"/>
  <c r="O96"/>
  <c r="O87"/>
  <c r="S108"/>
  <c r="S96"/>
  <c r="S87"/>
  <c r="D81"/>
  <c r="O81"/>
  <c r="S81"/>
  <c r="W56"/>
  <c r="W45"/>
  <c r="W64"/>
  <c r="W65" s="1"/>
  <c r="W53"/>
  <c r="D56"/>
  <c r="D45"/>
  <c r="D64"/>
  <c r="D65" s="1"/>
  <c r="D53"/>
  <c r="D88"/>
  <c r="D92" s="1"/>
  <c r="D95"/>
  <c r="D96" s="1"/>
  <c r="D102"/>
  <c r="D103"/>
  <c r="D106"/>
  <c r="D107"/>
  <c r="D109"/>
  <c r="D110"/>
  <c r="D111"/>
  <c r="D112"/>
  <c r="D114"/>
  <c r="D117"/>
  <c r="D118" s="1"/>
  <c r="D115"/>
  <c r="D116" l="1"/>
  <c r="D104"/>
  <c r="D108"/>
  <c r="S75"/>
  <c r="D113"/>
  <c r="O75"/>
  <c r="D35"/>
  <c r="D75" l="1"/>
  <c r="D52"/>
  <c r="D73"/>
  <c r="D74" s="1"/>
  <c r="D70"/>
  <c r="D71" s="1"/>
  <c r="D68"/>
  <c r="D69" s="1"/>
  <c r="D62"/>
  <c r="D60"/>
  <c r="D39"/>
  <c r="D61"/>
  <c r="W73"/>
  <c r="W70"/>
  <c r="W71" s="1"/>
  <c r="W68"/>
  <c r="W69" s="1"/>
  <c r="W62"/>
  <c r="W60"/>
  <c r="W38"/>
  <c r="W39"/>
  <c r="W61"/>
  <c r="W72"/>
  <c r="W74" s="1"/>
  <c r="O37"/>
  <c r="D41"/>
  <c r="W43" l="1"/>
  <c r="G57"/>
  <c r="G63"/>
  <c r="X63"/>
  <c r="D51"/>
  <c r="D54" s="1"/>
  <c r="G50"/>
  <c r="O36"/>
  <c r="O43" s="1"/>
  <c r="D25"/>
  <c r="D26"/>
  <c r="D50" l="1"/>
  <c r="H50"/>
  <c r="D57"/>
  <c r="H57"/>
  <c r="D34"/>
  <c r="H34"/>
  <c r="X50"/>
  <c r="X20" s="1"/>
  <c r="V63"/>
  <c r="D36"/>
  <c r="D63"/>
  <c r="H63"/>
  <c r="D24"/>
  <c r="D27" s="1"/>
  <c r="M19"/>
  <c r="F19"/>
  <c r="Y65"/>
  <c r="Z65"/>
  <c r="AA65"/>
  <c r="Y53"/>
  <c r="Z53"/>
  <c r="Y22"/>
  <c r="Z22"/>
  <c r="AA22"/>
  <c r="Y71"/>
  <c r="Z71"/>
  <c r="AA71"/>
  <c r="Y69"/>
  <c r="Z69"/>
  <c r="AA69"/>
  <c r="Y56"/>
  <c r="Z56"/>
  <c r="X19" l="1"/>
  <c r="X124"/>
  <c r="Z81"/>
  <c r="Z75" s="1"/>
  <c r="AA81"/>
  <c r="AA75" s="1"/>
  <c r="Y81"/>
  <c r="Y75" s="1"/>
  <c r="Z43"/>
  <c r="AA74"/>
  <c r="Y43"/>
  <c r="Z74"/>
  <c r="W63"/>
  <c r="Y74"/>
  <c r="T63"/>
  <c r="AA43"/>
  <c r="Z63"/>
  <c r="AA63"/>
  <c r="Y63"/>
  <c r="Z55"/>
  <c r="Y55"/>
  <c r="Z57" l="1"/>
  <c r="R63"/>
  <c r="AA57"/>
  <c r="T50"/>
  <c r="T20" s="1"/>
  <c r="Y57"/>
  <c r="U63"/>
  <c r="U50"/>
  <c r="S22"/>
  <c r="V22"/>
  <c r="W22"/>
  <c r="L76"/>
  <c r="L77"/>
  <c r="L78"/>
  <c r="L79"/>
  <c r="L80"/>
  <c r="E77"/>
  <c r="E78"/>
  <c r="E79"/>
  <c r="E80"/>
  <c r="U20" l="1"/>
  <c r="T19"/>
  <c r="T124"/>
  <c r="H81"/>
  <c r="H75" s="1"/>
  <c r="K81"/>
  <c r="K75" s="1"/>
  <c r="K124" s="1"/>
  <c r="W81"/>
  <c r="W75" s="1"/>
  <c r="G81"/>
  <c r="J81"/>
  <c r="J75" s="1"/>
  <c r="J124" s="1"/>
  <c r="V81"/>
  <c r="V75" s="1"/>
  <c r="E81"/>
  <c r="E75" s="1"/>
  <c r="E124" s="1"/>
  <c r="I81"/>
  <c r="I75" s="1"/>
  <c r="I124" s="1"/>
  <c r="Q81"/>
  <c r="Q75" s="1"/>
  <c r="L81"/>
  <c r="L75" s="1"/>
  <c r="P81"/>
  <c r="P75" s="1"/>
  <c r="O50"/>
  <c r="S50"/>
  <c r="Y21"/>
  <c r="N63"/>
  <c r="P63"/>
  <c r="AA21"/>
  <c r="S63"/>
  <c r="R50"/>
  <c r="Z21"/>
  <c r="V55"/>
  <c r="R55"/>
  <c r="W55"/>
  <c r="S55"/>
  <c r="G75" l="1"/>
  <c r="L124"/>
  <c r="L19"/>
  <c r="U19"/>
  <c r="U124"/>
  <c r="W57"/>
  <c r="V57"/>
  <c r="N50"/>
  <c r="S57"/>
  <c r="R57"/>
  <c r="O63"/>
  <c r="Q63"/>
  <c r="Q55"/>
  <c r="Q57" s="1"/>
  <c r="P55"/>
  <c r="S52"/>
  <c r="S54" s="1"/>
  <c r="R52"/>
  <c r="R54" s="1"/>
  <c r="Q50"/>
  <c r="P50"/>
  <c r="K19"/>
  <c r="J19"/>
  <c r="I19"/>
  <c r="S33" l="1"/>
  <c r="Z52"/>
  <c r="Z54" s="1"/>
  <c r="Z50"/>
  <c r="V52"/>
  <c r="V54" s="1"/>
  <c r="V50"/>
  <c r="S21"/>
  <c r="S32"/>
  <c r="V21"/>
  <c r="AA50"/>
  <c r="W52"/>
  <c r="W54" s="1"/>
  <c r="W50"/>
  <c r="N55"/>
  <c r="N57" s="1"/>
  <c r="P57"/>
  <c r="R32"/>
  <c r="Y52"/>
  <c r="Y54" s="1"/>
  <c r="Y50"/>
  <c r="R21"/>
  <c r="W21"/>
  <c r="O55"/>
  <c r="O57" s="1"/>
  <c r="E19"/>
  <c r="R33" l="1"/>
  <c r="R34" s="1"/>
  <c r="R27"/>
  <c r="S27"/>
  <c r="S34"/>
  <c r="Q52"/>
  <c r="Q54" s="1"/>
  <c r="P52"/>
  <c r="P54" s="1"/>
  <c r="S20" l="1"/>
  <c r="R20"/>
  <c r="R19" s="1"/>
  <c r="S19"/>
  <c r="S124"/>
  <c r="Y33"/>
  <c r="Y32"/>
  <c r="N52"/>
  <c r="N54" s="1"/>
  <c r="V33"/>
  <c r="V32"/>
  <c r="AA33"/>
  <c r="AA32"/>
  <c r="W33"/>
  <c r="W32"/>
  <c r="Z33"/>
  <c r="Z32"/>
  <c r="O52"/>
  <c r="O54" s="1"/>
  <c r="R124" l="1"/>
  <c r="AA27"/>
  <c r="AA34"/>
  <c r="Z27"/>
  <c r="Z20" s="1"/>
  <c r="Z34"/>
  <c r="W27"/>
  <c r="W34"/>
  <c r="V27"/>
  <c r="V20" s="1"/>
  <c r="V34"/>
  <c r="Y27"/>
  <c r="Y34"/>
  <c r="P22"/>
  <c r="Y20" l="1"/>
  <c r="W20"/>
  <c r="AA20"/>
  <c r="Y19"/>
  <c r="Y124"/>
  <c r="N32"/>
  <c r="P32"/>
  <c r="Q32"/>
  <c r="AA19" l="1"/>
  <c r="AA124"/>
  <c r="Z19"/>
  <c r="Z124"/>
  <c r="W19"/>
  <c r="W124"/>
  <c r="V19"/>
  <c r="V124"/>
  <c r="Q33"/>
  <c r="Q34" s="1"/>
  <c r="O32"/>
  <c r="Q21"/>
  <c r="R22"/>
  <c r="P21"/>
  <c r="Q22"/>
  <c r="P33"/>
  <c r="N33" l="1"/>
  <c r="N34" s="1"/>
  <c r="P34"/>
  <c r="Q27"/>
  <c r="Q20" s="1"/>
  <c r="O33"/>
  <c r="O34" s="1"/>
  <c r="Q19" l="1"/>
  <c r="Q124"/>
  <c r="N27"/>
  <c r="N20" s="1"/>
  <c r="P27"/>
  <c r="P20" s="1"/>
  <c r="O27"/>
  <c r="C124"/>
  <c r="O20" l="1"/>
  <c r="O19" s="1"/>
  <c r="P19"/>
  <c r="P124"/>
  <c r="N19"/>
  <c r="N124"/>
  <c r="O124" l="1"/>
  <c r="G32"/>
  <c r="H32"/>
  <c r="D43"/>
  <c r="G43"/>
  <c r="H43"/>
  <c r="D20" l="1"/>
  <c r="D19" s="1"/>
  <c r="H20"/>
  <c r="H19" s="1"/>
  <c r="G20"/>
  <c r="G124" s="1"/>
  <c r="G19" l="1"/>
  <c r="D124"/>
  <c r="H124"/>
</calcChain>
</file>

<file path=xl/sharedStrings.xml><?xml version="1.0" encoding="utf-8"?>
<sst xmlns="http://schemas.openxmlformats.org/spreadsheetml/2006/main" count="206" uniqueCount="143">
  <si>
    <t>N п/п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</si>
  <si>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</si>
  <si>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</si>
  <si>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</si>
  <si>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</si>
  <si>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</si>
  <si>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</si>
  <si>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</si>
  <si>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</si>
  <si>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</si>
  <si>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</si>
  <si>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</si>
  <si>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</si>
  <si>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</si>
  <si>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</si>
  <si>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</si>
  <si>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</si>
  <si>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</si>
  <si>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</si>
  <si>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</si>
  <si>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</si>
  <si>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</si>
  <si>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</si>
  <si>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</si>
  <si>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</si>
  <si>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</si>
  <si>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</si>
  <si>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</si>
  <si>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</si>
  <si>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</si>
  <si>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</si>
  <si>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</si>
  <si>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Всего по этапу 2020 года</t>
  </si>
  <si>
    <t>Всего по этапу 2021 года</t>
  </si>
  <si>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переселения, расположенного на территории Красновишерского городского округа</t>
  </si>
  <si>
    <t>Красновишерский городской округ</t>
  </si>
  <si>
    <t>Пермский край, г. Красновишерск, ул. Коммунистическая, д. 6 кв. 1 /2</t>
  </si>
  <si>
    <t>Пермский край, г. Красновишерск, ул. Коммунистическая, д. 6 кв. 3</t>
  </si>
  <si>
    <t>Пермский край, г. Красновишерск, ул. Коммунистическая, д. 6 кв. 4</t>
  </si>
  <si>
    <t>Пермский край, г. Красновишерск, ул. Коммунистическая, д. 6 кв. 6</t>
  </si>
  <si>
    <t>Пермский край, г. Красновишерск, ул. Коммунистическая, д. 6 кв. 1/1</t>
  </si>
  <si>
    <t>Пермский край, г. Красновишерск, ул. Коммунистическая, д. 6 кв. 2</t>
  </si>
  <si>
    <t>Пермский край, г. Красновишерск, ул. Коммунистическая, д. 6 кв. 5/1</t>
  </si>
  <si>
    <t>Пермский край, г. Красновишерск, ул. Коммунистическая, д. 6 кв. 5/2</t>
  </si>
  <si>
    <t>Пермский край, г. Красновишерск, ул. Коммунистическая, д. 6 кв. 8/2</t>
  </si>
  <si>
    <t>Пермский край, г. Красновишерск, ул. Лоскутова, д.8 кв. 2</t>
  </si>
  <si>
    <t>Пермский край, г. Красновишерск, ул. Лоскутова, д.8 кв. 3</t>
  </si>
  <si>
    <t>Пермский край, г. Красновишерск, ул. Лоскутова, д.8 кв. 4</t>
  </si>
  <si>
    <t>Пермский край, г. Красновишерск, ул. Лоскутова, д.8 кв. 6</t>
  </si>
  <si>
    <t>Пермский край, г. Красновишерск, ул. Лоскутова, д.8 кв. 7</t>
  </si>
  <si>
    <t>Пермский край, г. Красновишерск, ул. Лоскутова, д.8 кв. 8</t>
  </si>
  <si>
    <t>Пермский край, г. Красновишерск, ул. Октябрьская, д.3 а  кв. 1</t>
  </si>
  <si>
    <t>Пермский край, г. Красновишерск, ул. Октябрьская, д.3 а  кв. 4</t>
  </si>
  <si>
    <t>Пермский край, г. Красновишерск, ул. Октябрьская, д.3 а  кв. 3</t>
  </si>
  <si>
    <t>Пермский край, г. Красновишерск, ул. Октябрьская, д. 3 а кв.5</t>
  </si>
  <si>
    <t>Пермский край, г. Красновишерск, ул. Октябрьская, д. 3 а кв.6</t>
  </si>
  <si>
    <t>Пермский край, г. Красновишерск, ул. Октябрьская, д.3 а  кв. 8</t>
  </si>
  <si>
    <t>Пермский край, г. Красновишерск, ул. Октябрьская, д. 3 а кв. 9</t>
  </si>
  <si>
    <t>Пермский край, г. Красновишерск, ул. Октябрьская, д. 3 а кв. 10</t>
  </si>
  <si>
    <t>Пермский край, г. Красновишерск, ул. Яковлева, д.7  кв. 3</t>
  </si>
  <si>
    <t>Пермский край, г. Красновишерск, ул. Яковлева, д.7  кв. 5</t>
  </si>
  <si>
    <t>Пермский край, г. Красновишерск, ул. Яковлева, д.7  кв. 6</t>
  </si>
  <si>
    <t>Пермский край, Красновишерский городской округ, п. Сторожевая, д. № 3208 кв. 1</t>
  </si>
  <si>
    <t>Пермский край, Красновишерский городской округ, п. Сторожевая, д. № 3208 кв. 2</t>
  </si>
  <si>
    <t>Пермский край, Красновишерский городской округ, п. Сторожевая, д. № 1467  кв. 1</t>
  </si>
  <si>
    <t>Пермский край, Красновишерский городской округ, п. Сторожевая, д. № 1467  кв. 2</t>
  </si>
  <si>
    <t>Пермский край, Красновишерский городской округ, п. Сторожевая, д. №  4782  кв.1</t>
  </si>
  <si>
    <t>Пермский край, Красновишерский городской округ, п. Сторожевая, д. №  4782  кв.2</t>
  </si>
  <si>
    <t>Пермский край, Красновишерский городской округ, п. Сторожевая, д. №  1563 кв.2</t>
  </si>
  <si>
    <t>Пермский край, Красновишерский городской округ, п. Сторожевая, д. №  3205 кв.1</t>
  </si>
  <si>
    <t>Пермский край, г. Красновишерск, ул. Толстого, д. 19 кв. 1</t>
  </si>
  <si>
    <t>Пермский край, г. Красновишерск, ул. Толстого, д. 19 кв. 2</t>
  </si>
  <si>
    <t>Пермский край, г. Красновишерск, ул. Толстого, д. 19 кв. 3</t>
  </si>
  <si>
    <t>Пермский край, г. Красновишерск, ул. Толстого, д. 19 кв. 4</t>
  </si>
  <si>
    <t>Пермский край, г. Красновишерск, ул. Толстого, д. 19 кв. 5</t>
  </si>
  <si>
    <t>Пермский край, г. Красновишерск, ул. Толстого, д. 19 кв. 6</t>
  </si>
  <si>
    <t>Пермский край, г. Красновишерск, ул. Толстого, д. 19 кв. 7</t>
  </si>
  <si>
    <t>Пермский край, г. Красновишерск, ул. Толстого, д. 19 кв. 8</t>
  </si>
  <si>
    <t>Пермский край, Красновишерский городской округ, п. Набережный, ул. Лесная, д. 63 кв.1</t>
  </si>
  <si>
    <t>Пермский край, Красновишерский городской округ, п. Набережный, ул. Лесная, д. 63 кв.2</t>
  </si>
  <si>
    <t>Пермский край, Красновишерский городской округ, п. Набережный, ул. Лесная, д. 63 кв.3</t>
  </si>
  <si>
    <t>Пермский край, Красновишерский городской округ, п. Набережный, ул. Лесная, д. 63 кв.4</t>
  </si>
  <si>
    <t>Пермский край, Красновишерский городской округ, п. Набережный, ул. Лесная, д. 63 кв.5</t>
  </si>
  <si>
    <t>Пермский край, Красновишерский городской округ, п. Набережный, ул. Лесная, д. 63 кв.6</t>
  </si>
  <si>
    <t>Пермский край, г. Красновишерск, ул. Дзержинского, д.21 кв. 1</t>
  </si>
  <si>
    <t>Пермский край, г. Красновишерск, ул. Дзержинского, д.21 кв. 4</t>
  </si>
  <si>
    <t>Пермский край, г. Красновишерск, ул. Дзержинского, д.21 кв. 6</t>
  </si>
  <si>
    <t>Пермский край, г. Красновишерск, ул. Дзержинского, д.21 кв. 7/1</t>
  </si>
  <si>
    <t>Пермский край, г. Красновишерск, ул. Дзержинского, д.21 кв. 8</t>
  </si>
  <si>
    <t>Пермский край, г. Красновишерск, ул. Новая, д.31 кв.1</t>
  </si>
  <si>
    <t>Пермский край, г. Красновишерск, ул. Новая, д.31 кв.2</t>
  </si>
  <si>
    <t>Пермский край, г. Красновишерск, ул. Новая, д.31 кв.3</t>
  </si>
  <si>
    <t>Пермский край, г. Красновишерск, ул. Новая, д.31 кв.4</t>
  </si>
  <si>
    <t>Пермский край, г. Красновишерск, ул. Карла Маркса, д.36  кв.1</t>
  </si>
  <si>
    <t>Пермский край, г. Красновишерск, ул. Карла Маркса, д.36  кв.2</t>
  </si>
  <si>
    <t>Пермский край, г. Красновишерск, ул. Карла Маркса, д.36  кв.3</t>
  </si>
  <si>
    <t>Пермский край, г. Красновишерск, ул. Карла Маркса, д.36  кв.4</t>
  </si>
  <si>
    <t>Пермский край, г. Красновишерск, ул. Карла Маркса, д.36  кв.5/1</t>
  </si>
  <si>
    <t>Пермский край, г. Красновишерск, ул. Карла Маркса, д.36  кв.6</t>
  </si>
  <si>
    <t>Пермский край, г. Красновишерск, ул. Карла Маркса, д.36  кв.7</t>
  </si>
  <si>
    <t>Пермский край, г. Красновишерск, ул. Карла Маркса, д.36  кв.8</t>
  </si>
  <si>
    <t>Пермский край, Красновишерский городской округ, п. Набережный, ул. Лесная, д. 61 кв1</t>
  </si>
  <si>
    <t>Пермский край, Красновишерский городской округ, п. Набережный, ул. Лесная, д. 61 кв 2</t>
  </si>
  <si>
    <t>Пермский край, Красновишерский городской округ, п. Набережный, ул. Лесная, д. 61 кв 3</t>
  </si>
  <si>
    <t>Пермский край, Красновишерский городской округ, п. Набережный, ул. Лесная, д. 61 кв 4</t>
  </si>
  <si>
    <t>Пермский край, Красновишерский городской округ, п. Набережный, ул. Лесная, д. 61 кв 5</t>
  </si>
  <si>
    <t>Пермский край, Красновишерский городской округ, п. Набережный, ул. Лесная, д. 61 кв 6</t>
  </si>
  <si>
    <t>Пермский край, Красновишерский городской округ, п. Набережный, ул. Лесная, д. 61 кв 7</t>
  </si>
  <si>
    <t>Пермский край, Красновишерский городской округ, п. Набережный, ул. Лесная, д. 61 кв 8</t>
  </si>
  <si>
    <t>Итого по Красновишерскому городскому округу</t>
  </si>
  <si>
    <t xml:space="preserve">Пермский край, Красновишерский городской округ, п. Сторожевая, д. № 1570  </t>
  </si>
  <si>
    <t>Пермский край, г. Красновишерск, ул. Карла Маркса, д.36  кв.5/2</t>
  </si>
  <si>
    <t>Итого по 
ул. Коммунистическая, д. 6</t>
  </si>
  <si>
    <t>Итого по 
ул. Октябрьская, д. 3</t>
  </si>
  <si>
    <t>Итого по 
ул. Лоскутова, д.8</t>
  </si>
  <si>
    <t>Итого по 
ул. Толстого, д. 19</t>
  </si>
  <si>
    <t>Итого по 
ул. Лесная, д. 61</t>
  </si>
  <si>
    <t xml:space="preserve">Итого по 
ул. Лесная, д. 63 </t>
  </si>
  <si>
    <t>Итого по 
ул. Дзержинского, д.21</t>
  </si>
  <si>
    <t>Итого по 
 ул. Карла Маркса, д.36</t>
  </si>
  <si>
    <t>Итого по 
ул. Новая, д.31</t>
  </si>
  <si>
    <t>Итого по 
 д. № 1467</t>
  </si>
  <si>
    <t xml:space="preserve">Итого по 
д. № 1570  </t>
  </si>
  <si>
    <t>Итого по 
 д. №  3205</t>
  </si>
  <si>
    <t xml:space="preserve">Итого по 
д. № 3208 </t>
  </si>
  <si>
    <t>Итого по 
 ул. Лоскутова, д.8</t>
  </si>
  <si>
    <t>Итого по 
 ул. Октябрьская, д.3 а</t>
  </si>
  <si>
    <t>Итого по 
ул. Яковлева, д.7</t>
  </si>
  <si>
    <t>Итого по 
ул. Лесная, д. 63</t>
  </si>
  <si>
    <t>Итого по 
 ул. Дзержинского, д.21</t>
  </si>
  <si>
    <t>Итого по 
ул. Карла Маркса, д.36  кв.8</t>
  </si>
  <si>
    <t>Итого по 
д. №  1563</t>
  </si>
  <si>
    <t>Итого по 
д. № 1467</t>
  </si>
  <si>
    <t>Итого по 
д. №  4782</t>
  </si>
  <si>
    <t>Пермский край, Красновишерский городской округ, п. Набережный, ул. Лесная, д. 61 кв 6 (субс. Двум из трех)</t>
  </si>
  <si>
    <t>Пермский край, Красновишерский городской округ, п. Набережный, ул. Лесная, д. 61 кв 7 (субс. Двум из трех)</t>
  </si>
  <si>
    <t>Пермский край, г. Красновишерск, ул. Коммунистическая, д. 6 кв. 6 
(1/4(возм 76 182р.)1/4(возм+субс 76 182 + 282 595,35 р)1/2(возм+суб 152 364 + 565 190,7 р)</t>
  </si>
  <si>
    <t>к постановлению</t>
  </si>
  <si>
    <t xml:space="preserve">администрации </t>
  </si>
  <si>
    <t>Красновишерского</t>
  </si>
  <si>
    <t>городского округа</t>
  </si>
  <si>
    <t>от   №</t>
  </si>
  <si>
    <t>Приложение 4</t>
  </si>
</sst>
</file>

<file path=xl/styles.xml><?xml version="1.0" encoding="utf-8"?>
<styleSheet xmlns="http://schemas.openxmlformats.org/spreadsheetml/2006/main">
  <fonts count="24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24"/>
      <color rgb="FF000000"/>
      <name val="Calibri"/>
      <family val="2"/>
      <charset val="204"/>
    </font>
    <font>
      <sz val="26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48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8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/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3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2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" fillId="5" borderId="0" xfId="0" applyFont="1" applyFill="1"/>
    <xf numFmtId="2" fontId="14" fillId="5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0" fillId="5" borderId="0" xfId="0" applyFill="1"/>
    <xf numFmtId="0" fontId="15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4" fontId="19" fillId="6" borderId="1" xfId="0" applyNumberFormat="1" applyFont="1" applyFill="1" applyBorder="1" applyAlignment="1">
      <alignment horizontal="right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/>
    </xf>
    <xf numFmtId="4" fontId="19" fillId="6" borderId="5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4" fontId="19" fillId="0" borderId="5" xfId="0" applyNumberFormat="1" applyFont="1" applyFill="1" applyBorder="1" applyAlignment="1">
      <alignment horizontal="right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left" vertical="center" wrapText="1"/>
    </xf>
    <xf numFmtId="4" fontId="19" fillId="6" borderId="6" xfId="0" applyNumberFormat="1" applyFont="1" applyFill="1" applyBorder="1" applyAlignment="1">
      <alignment horizontal="righ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center" wrapText="1"/>
    </xf>
    <xf numFmtId="4" fontId="19" fillId="6" borderId="2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left" vertical="center" wrapText="1"/>
    </xf>
    <xf numFmtId="4" fontId="19" fillId="6" borderId="23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horizontal="center" vertical="center"/>
    </xf>
    <xf numFmtId="0" fontId="1" fillId="7" borderId="0" xfId="0" applyFont="1" applyFill="1"/>
    <xf numFmtId="2" fontId="14" fillId="7" borderId="0" xfId="0" applyNumberFormat="1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0" fillId="7" borderId="0" xfId="0" applyFill="1"/>
    <xf numFmtId="0" fontId="15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" fillId="8" borderId="0" xfId="0" applyFont="1" applyFill="1"/>
    <xf numFmtId="2" fontId="14" fillId="8" borderId="0" xfId="0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0" fillId="8" borderId="0" xfId="0" applyFill="1"/>
    <xf numFmtId="0" fontId="15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right" vertical="center" wrapText="1"/>
    </xf>
    <xf numFmtId="4" fontId="10" fillId="0" borderId="23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/>
    <xf numFmtId="0" fontId="22" fillId="0" borderId="0" xfId="0" applyFont="1"/>
    <xf numFmtId="0" fontId="23" fillId="2" borderId="0" xfId="0" applyFont="1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4"/>
  <sheetViews>
    <sheetView tabSelected="1" view="pageBreakPreview" topLeftCell="L1" zoomScale="40" zoomScaleNormal="10" zoomScaleSheetLayoutView="40" zoomScalePageLayoutView="40" workbookViewId="0">
      <selection activeCell="F13" sqref="F13:I15"/>
    </sheetView>
  </sheetViews>
  <sheetFormatPr defaultRowHeight="15.75"/>
  <cols>
    <col min="1" max="1" width="10.42578125" style="2" customWidth="1"/>
    <col min="2" max="2" width="43.42578125" style="2" customWidth="1"/>
    <col min="3" max="3" width="16.140625" style="2" customWidth="1"/>
    <col min="4" max="4" width="26.85546875" style="2" customWidth="1"/>
    <col min="5" max="5" width="14.7109375" style="2" customWidth="1"/>
    <col min="6" max="6" width="14.140625" style="2" customWidth="1"/>
    <col min="7" max="7" width="22.5703125" style="2" customWidth="1"/>
    <col min="8" max="8" width="28.28515625" style="2" customWidth="1"/>
    <col min="9" max="9" width="22.5703125" style="2" customWidth="1"/>
    <col min="10" max="10" width="18.85546875" style="2" customWidth="1"/>
    <col min="11" max="11" width="22.5703125" style="2" customWidth="1"/>
    <col min="12" max="12" width="28.85546875" style="2" customWidth="1"/>
    <col min="13" max="13" width="13.85546875" style="2" customWidth="1"/>
    <col min="14" max="14" width="25.5703125" style="2" customWidth="1"/>
    <col min="15" max="15" width="25.140625" style="2" customWidth="1"/>
    <col min="16" max="16" width="21" style="2" customWidth="1"/>
    <col min="17" max="17" width="20.42578125" style="2" customWidth="1"/>
    <col min="18" max="18" width="24" style="2" customWidth="1"/>
    <col min="19" max="19" width="26.140625" style="2" customWidth="1"/>
    <col min="20" max="20" width="25.85546875" style="2" customWidth="1"/>
    <col min="21" max="21" width="22.5703125" style="2" customWidth="1"/>
    <col min="22" max="22" width="29.42578125" style="2" customWidth="1"/>
    <col min="23" max="23" width="22.5703125" style="2" customWidth="1"/>
    <col min="24" max="24" width="25" style="2" customWidth="1"/>
    <col min="25" max="25" width="20" style="2" customWidth="1"/>
    <col min="26" max="26" width="28.7109375" style="2" customWidth="1"/>
    <col min="27" max="27" width="14.42578125" style="2" customWidth="1"/>
    <col min="28" max="28" width="9.140625" style="1" customWidth="1"/>
    <col min="29" max="29" width="27.7109375" customWidth="1"/>
    <col min="30" max="30" width="30.28515625" customWidth="1"/>
    <col min="31" max="31" width="19.42578125" customWidth="1"/>
    <col min="33" max="33" width="28.7109375" customWidth="1"/>
    <col min="34" max="34" width="30" customWidth="1"/>
    <col min="35" max="36" width="40.5703125" customWidth="1"/>
  </cols>
  <sheetData>
    <row r="1" spans="1:27" ht="42" customHeight="1"/>
    <row r="2" spans="1:27" ht="23.25">
      <c r="Z2" s="164" t="s">
        <v>142</v>
      </c>
      <c r="AA2" s="164"/>
    </row>
    <row r="3" spans="1:27" ht="23.25">
      <c r="Z3" s="165" t="s">
        <v>137</v>
      </c>
      <c r="AA3" s="166"/>
    </row>
    <row r="4" spans="1:27" ht="23.25">
      <c r="Z4" s="164" t="s">
        <v>138</v>
      </c>
      <c r="AA4" s="164"/>
    </row>
    <row r="5" spans="1:27" ht="23.25">
      <c r="Z5" s="164" t="s">
        <v>139</v>
      </c>
      <c r="AA5" s="164"/>
    </row>
    <row r="6" spans="1:27" ht="23.25">
      <c r="Z6" s="164" t="s">
        <v>140</v>
      </c>
      <c r="AA6" s="164"/>
    </row>
    <row r="7" spans="1:27" ht="23.25">
      <c r="Z7" s="164" t="s">
        <v>141</v>
      </c>
      <c r="AA7" s="164"/>
    </row>
    <row r="8" spans="1:27" ht="23.25">
      <c r="Z8" s="167"/>
      <c r="AA8" s="167"/>
    </row>
    <row r="9" spans="1:27" ht="66.75" customHeight="1"/>
    <row r="10" spans="1:27" ht="51.75" customHeight="1">
      <c r="A10" s="148" t="s">
        <v>34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29.25" customHeight="1">
      <c r="A11" s="149" t="s">
        <v>0</v>
      </c>
      <c r="B11" s="149" t="s">
        <v>35</v>
      </c>
      <c r="C11" s="151" t="s">
        <v>1</v>
      </c>
      <c r="D11" s="145" t="s">
        <v>2</v>
      </c>
      <c r="E11" s="135" t="s">
        <v>3</v>
      </c>
      <c r="F11" s="136"/>
      <c r="G11" s="136"/>
      <c r="H11" s="136"/>
      <c r="I11" s="136"/>
      <c r="J11" s="136"/>
      <c r="K11" s="136"/>
      <c r="L11" s="137"/>
      <c r="M11" s="132" t="s">
        <v>4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4"/>
    </row>
    <row r="12" spans="1:27" ht="48" customHeight="1">
      <c r="A12" s="150"/>
      <c r="B12" s="150"/>
      <c r="C12" s="152"/>
      <c r="D12" s="146"/>
      <c r="E12" s="149" t="s">
        <v>5</v>
      </c>
      <c r="F12" s="153" t="s">
        <v>6</v>
      </c>
      <c r="G12" s="153"/>
      <c r="H12" s="153"/>
      <c r="I12" s="153"/>
      <c r="J12" s="153"/>
      <c r="K12" s="153"/>
      <c r="L12" s="153"/>
      <c r="M12" s="135" t="s">
        <v>5</v>
      </c>
      <c r="N12" s="136"/>
      <c r="O12" s="137"/>
      <c r="P12" s="128" t="s">
        <v>6</v>
      </c>
      <c r="Q12" s="129"/>
      <c r="R12" s="129"/>
      <c r="S12" s="129"/>
      <c r="T12" s="129"/>
      <c r="U12" s="129"/>
      <c r="V12" s="129"/>
      <c r="W12" s="130"/>
      <c r="X12" s="131" t="s">
        <v>7</v>
      </c>
      <c r="Y12" s="131"/>
      <c r="Z12" s="131"/>
      <c r="AA12" s="131"/>
    </row>
    <row r="13" spans="1:27" ht="39.75" customHeight="1">
      <c r="A13" s="150"/>
      <c r="B13" s="150"/>
      <c r="C13" s="152"/>
      <c r="D13" s="146"/>
      <c r="E13" s="150"/>
      <c r="F13" s="135" t="s">
        <v>8</v>
      </c>
      <c r="G13" s="136"/>
      <c r="H13" s="136"/>
      <c r="I13" s="137"/>
      <c r="J13" s="135" t="s">
        <v>9</v>
      </c>
      <c r="K13" s="137"/>
      <c r="L13" s="149" t="s">
        <v>10</v>
      </c>
      <c r="M13" s="138"/>
      <c r="N13" s="139"/>
      <c r="O13" s="140"/>
      <c r="P13" s="135" t="s">
        <v>11</v>
      </c>
      <c r="Q13" s="137"/>
      <c r="R13" s="144" t="s">
        <v>12</v>
      </c>
      <c r="S13" s="144"/>
      <c r="T13" s="144"/>
      <c r="U13" s="144"/>
      <c r="V13" s="138" t="s">
        <v>13</v>
      </c>
      <c r="W13" s="140"/>
      <c r="X13" s="145" t="s">
        <v>14</v>
      </c>
      <c r="Y13" s="145" t="s">
        <v>15</v>
      </c>
      <c r="Z13" s="145" t="s">
        <v>16</v>
      </c>
      <c r="AA13" s="145" t="s">
        <v>17</v>
      </c>
    </row>
    <row r="14" spans="1:27" ht="34.5" customHeight="1">
      <c r="A14" s="150"/>
      <c r="B14" s="150"/>
      <c r="C14" s="152"/>
      <c r="D14" s="146"/>
      <c r="E14" s="150"/>
      <c r="F14" s="138"/>
      <c r="G14" s="139"/>
      <c r="H14" s="139"/>
      <c r="I14" s="140"/>
      <c r="J14" s="138"/>
      <c r="K14" s="140"/>
      <c r="L14" s="150"/>
      <c r="M14" s="138"/>
      <c r="N14" s="139"/>
      <c r="O14" s="140"/>
      <c r="P14" s="138"/>
      <c r="Q14" s="140"/>
      <c r="R14" s="135" t="s">
        <v>18</v>
      </c>
      <c r="S14" s="137"/>
      <c r="T14" s="135" t="s">
        <v>19</v>
      </c>
      <c r="U14" s="137"/>
      <c r="V14" s="138"/>
      <c r="W14" s="140"/>
      <c r="X14" s="146"/>
      <c r="Y14" s="146"/>
      <c r="Z14" s="146"/>
      <c r="AA14" s="146"/>
    </row>
    <row r="15" spans="1:27" ht="90.75" customHeight="1">
      <c r="A15" s="150"/>
      <c r="B15" s="150"/>
      <c r="C15" s="152"/>
      <c r="D15" s="146"/>
      <c r="E15" s="144"/>
      <c r="F15" s="141"/>
      <c r="G15" s="142"/>
      <c r="H15" s="142"/>
      <c r="I15" s="143"/>
      <c r="J15" s="141"/>
      <c r="K15" s="143"/>
      <c r="L15" s="144"/>
      <c r="M15" s="141"/>
      <c r="N15" s="142"/>
      <c r="O15" s="143"/>
      <c r="P15" s="141"/>
      <c r="Q15" s="143"/>
      <c r="R15" s="141"/>
      <c r="S15" s="143"/>
      <c r="T15" s="141"/>
      <c r="U15" s="143"/>
      <c r="V15" s="141"/>
      <c r="W15" s="143"/>
      <c r="X15" s="147"/>
      <c r="Y15" s="147"/>
      <c r="Z15" s="147"/>
      <c r="AA15" s="147"/>
    </row>
    <row r="16" spans="1:27" ht="210.75" customHeight="1">
      <c r="A16" s="150"/>
      <c r="B16" s="150"/>
      <c r="C16" s="152"/>
      <c r="D16" s="147"/>
      <c r="E16" s="6" t="s">
        <v>20</v>
      </c>
      <c r="F16" s="6" t="s">
        <v>20</v>
      </c>
      <c r="G16" s="6" t="s">
        <v>21</v>
      </c>
      <c r="H16" s="10" t="s">
        <v>22</v>
      </c>
      <c r="I16" s="10" t="s">
        <v>23</v>
      </c>
      <c r="J16" s="6" t="s">
        <v>20</v>
      </c>
      <c r="K16" s="10" t="s">
        <v>24</v>
      </c>
      <c r="L16" s="6" t="s">
        <v>20</v>
      </c>
      <c r="M16" s="6" t="s">
        <v>20</v>
      </c>
      <c r="N16" s="6" t="s">
        <v>25</v>
      </c>
      <c r="O16" s="6" t="s">
        <v>26</v>
      </c>
      <c r="P16" s="6" t="s">
        <v>25</v>
      </c>
      <c r="Q16" s="6" t="s">
        <v>26</v>
      </c>
      <c r="R16" s="6" t="s">
        <v>25</v>
      </c>
      <c r="S16" s="6" t="s">
        <v>26</v>
      </c>
      <c r="T16" s="6" t="s">
        <v>25</v>
      </c>
      <c r="U16" s="6" t="s">
        <v>26</v>
      </c>
      <c r="V16" s="6" t="s">
        <v>25</v>
      </c>
      <c r="W16" s="6" t="s">
        <v>26</v>
      </c>
      <c r="X16" s="10" t="s">
        <v>27</v>
      </c>
      <c r="Y16" s="10" t="s">
        <v>27</v>
      </c>
      <c r="Z16" s="10" t="s">
        <v>27</v>
      </c>
      <c r="AA16" s="10" t="s">
        <v>27</v>
      </c>
    </row>
    <row r="17" spans="1:36" ht="20.25" customHeight="1">
      <c r="A17" s="144"/>
      <c r="B17" s="144"/>
      <c r="C17" s="4" t="s">
        <v>28</v>
      </c>
      <c r="D17" s="9" t="s">
        <v>29</v>
      </c>
      <c r="E17" s="5" t="s">
        <v>28</v>
      </c>
      <c r="F17" s="5" t="s">
        <v>28</v>
      </c>
      <c r="G17" s="5" t="s">
        <v>29</v>
      </c>
      <c r="H17" s="9" t="s">
        <v>29</v>
      </c>
      <c r="I17" s="9" t="s">
        <v>29</v>
      </c>
      <c r="J17" s="5" t="s">
        <v>30</v>
      </c>
      <c r="K17" s="9" t="s">
        <v>29</v>
      </c>
      <c r="L17" s="4" t="s">
        <v>30</v>
      </c>
      <c r="M17" s="4" t="s">
        <v>30</v>
      </c>
      <c r="N17" s="4" t="s">
        <v>30</v>
      </c>
      <c r="O17" s="5" t="s">
        <v>29</v>
      </c>
      <c r="P17" s="3" t="s">
        <v>28</v>
      </c>
      <c r="Q17" s="3" t="s">
        <v>29</v>
      </c>
      <c r="R17" s="3" t="s">
        <v>28</v>
      </c>
      <c r="S17" s="3" t="s">
        <v>29</v>
      </c>
      <c r="T17" s="4" t="s">
        <v>28</v>
      </c>
      <c r="U17" s="4" t="s">
        <v>29</v>
      </c>
      <c r="V17" s="4" t="s">
        <v>28</v>
      </c>
      <c r="W17" s="4" t="s">
        <v>29</v>
      </c>
      <c r="X17" s="11" t="s">
        <v>28</v>
      </c>
      <c r="Y17" s="11" t="s">
        <v>28</v>
      </c>
      <c r="Z17" s="11" t="s">
        <v>28</v>
      </c>
      <c r="AA17" s="11" t="s">
        <v>28</v>
      </c>
    </row>
    <row r="18" spans="1:36" ht="20.25" customHeight="1" thickBot="1">
      <c r="A18" s="34">
        <v>1</v>
      </c>
      <c r="B18" s="42">
        <v>2</v>
      </c>
      <c r="C18" s="42">
        <v>3</v>
      </c>
      <c r="D18" s="43">
        <v>4</v>
      </c>
      <c r="E18" s="42">
        <v>5</v>
      </c>
      <c r="F18" s="42">
        <v>6</v>
      </c>
      <c r="G18" s="42">
        <v>7</v>
      </c>
      <c r="H18" s="43">
        <v>8</v>
      </c>
      <c r="I18" s="43">
        <v>9</v>
      </c>
      <c r="J18" s="42">
        <v>10</v>
      </c>
      <c r="K18" s="43">
        <v>11</v>
      </c>
      <c r="L18" s="42">
        <v>12</v>
      </c>
      <c r="M18" s="42">
        <v>13</v>
      </c>
      <c r="N18" s="42">
        <v>14</v>
      </c>
      <c r="O18" s="42">
        <v>15</v>
      </c>
      <c r="P18" s="42">
        <v>16</v>
      </c>
      <c r="Q18" s="42">
        <v>17</v>
      </c>
      <c r="R18" s="42">
        <v>18</v>
      </c>
      <c r="S18" s="42">
        <v>19</v>
      </c>
      <c r="T18" s="42">
        <v>20</v>
      </c>
      <c r="U18" s="42">
        <v>21</v>
      </c>
      <c r="V18" s="42">
        <v>22</v>
      </c>
      <c r="W18" s="42">
        <v>23</v>
      </c>
      <c r="X18" s="43">
        <v>24</v>
      </c>
      <c r="Y18" s="43">
        <v>25</v>
      </c>
      <c r="Z18" s="43">
        <v>26</v>
      </c>
      <c r="AA18" s="43">
        <v>27</v>
      </c>
    </row>
    <row r="19" spans="1:36" ht="154.5" customHeight="1" thickBot="1">
      <c r="A19" s="124" t="s">
        <v>31</v>
      </c>
      <c r="B19" s="125"/>
      <c r="C19" s="56">
        <f t="shared" ref="C19:AA19" si="0">C20+C75</f>
        <v>3272.06</v>
      </c>
      <c r="D19" s="56">
        <f t="shared" si="0"/>
        <v>107702880.84999999</v>
      </c>
      <c r="E19" s="56">
        <f t="shared" si="0"/>
        <v>1085.9000000000001</v>
      </c>
      <c r="F19" s="56">
        <f t="shared" si="0"/>
        <v>1085.9000000000001</v>
      </c>
      <c r="G19" s="56">
        <f t="shared" si="0"/>
        <v>9526021.5600000005</v>
      </c>
      <c r="H19" s="56">
        <f t="shared" si="0"/>
        <v>17618804.530000001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2186.16</v>
      </c>
      <c r="N19" s="56">
        <f t="shared" si="0"/>
        <v>2186.16</v>
      </c>
      <c r="O19" s="56">
        <f t="shared" si="0"/>
        <v>80558054.75999999</v>
      </c>
      <c r="P19" s="56">
        <f t="shared" si="0"/>
        <v>0</v>
      </c>
      <c r="Q19" s="56">
        <f t="shared" si="0"/>
        <v>0</v>
      </c>
      <c r="R19" s="56">
        <f t="shared" si="0"/>
        <v>1499.1599999999999</v>
      </c>
      <c r="S19" s="56">
        <f t="shared" si="0"/>
        <v>61557008.75999999</v>
      </c>
      <c r="T19" s="56">
        <f t="shared" si="0"/>
        <v>0</v>
      </c>
      <c r="U19" s="56">
        <f t="shared" si="0"/>
        <v>0</v>
      </c>
      <c r="V19" s="56">
        <f t="shared" si="0"/>
        <v>687</v>
      </c>
      <c r="W19" s="56">
        <f t="shared" si="0"/>
        <v>19001046</v>
      </c>
      <c r="X19" s="56">
        <f t="shared" si="0"/>
        <v>2186.16</v>
      </c>
      <c r="Y19" s="56">
        <f t="shared" si="0"/>
        <v>0</v>
      </c>
      <c r="Z19" s="56">
        <f t="shared" si="0"/>
        <v>0</v>
      </c>
      <c r="AA19" s="56">
        <f t="shared" si="0"/>
        <v>0</v>
      </c>
      <c r="AC19" s="57"/>
      <c r="AD19" s="57"/>
      <c r="AE19" s="58"/>
      <c r="AG19" s="59"/>
      <c r="AH19" s="59"/>
      <c r="AI19" s="60"/>
      <c r="AJ19" s="61"/>
    </row>
    <row r="20" spans="1:36" ht="67.5" customHeight="1" thickBot="1">
      <c r="A20" s="122" t="s">
        <v>32</v>
      </c>
      <c r="B20" s="123"/>
      <c r="C20" s="56">
        <f>C27+C32+C43+C50+C54+C57+C63+C65+C67+C69+C71+C74+C34</f>
        <v>1772.9</v>
      </c>
      <c r="D20" s="56">
        <f t="shared" ref="D20:AA20" si="1">D27+D32+D43+D50+D54+D57+D63+D65+D67+D69+D71+D74+D34</f>
        <v>46145872.089999996</v>
      </c>
      <c r="E20" s="56">
        <f t="shared" si="1"/>
        <v>1085.9000000000001</v>
      </c>
      <c r="F20" s="56">
        <f t="shared" si="1"/>
        <v>1085.9000000000001</v>
      </c>
      <c r="G20" s="56">
        <f t="shared" si="1"/>
        <v>9526021.5600000005</v>
      </c>
      <c r="H20" s="56">
        <f t="shared" si="1"/>
        <v>17618804.530000001</v>
      </c>
      <c r="I20" s="56">
        <f t="shared" si="1"/>
        <v>0</v>
      </c>
      <c r="J20" s="56">
        <f t="shared" si="1"/>
        <v>0</v>
      </c>
      <c r="K20" s="56">
        <f t="shared" si="1"/>
        <v>0</v>
      </c>
      <c r="L20" s="56">
        <f t="shared" si="1"/>
        <v>0</v>
      </c>
      <c r="M20" s="56">
        <f t="shared" si="1"/>
        <v>687</v>
      </c>
      <c r="N20" s="56">
        <f t="shared" si="1"/>
        <v>687</v>
      </c>
      <c r="O20" s="56">
        <f t="shared" si="1"/>
        <v>19001046</v>
      </c>
      <c r="P20" s="56">
        <f t="shared" si="1"/>
        <v>0</v>
      </c>
      <c r="Q20" s="56">
        <f t="shared" si="1"/>
        <v>0</v>
      </c>
      <c r="R20" s="56">
        <f t="shared" si="1"/>
        <v>0</v>
      </c>
      <c r="S20" s="56">
        <f t="shared" si="1"/>
        <v>0</v>
      </c>
      <c r="T20" s="56">
        <f t="shared" si="1"/>
        <v>0</v>
      </c>
      <c r="U20" s="56">
        <f t="shared" si="1"/>
        <v>0</v>
      </c>
      <c r="V20" s="56">
        <f t="shared" si="1"/>
        <v>687</v>
      </c>
      <c r="W20" s="56">
        <f t="shared" si="1"/>
        <v>19001046</v>
      </c>
      <c r="X20" s="56">
        <f t="shared" si="1"/>
        <v>687</v>
      </c>
      <c r="Y20" s="56">
        <f t="shared" si="1"/>
        <v>0</v>
      </c>
      <c r="Z20" s="56">
        <f t="shared" si="1"/>
        <v>0</v>
      </c>
      <c r="AA20" s="56">
        <f t="shared" si="1"/>
        <v>0</v>
      </c>
      <c r="AC20" s="98"/>
      <c r="AD20" s="57"/>
      <c r="AE20" s="58"/>
      <c r="AG20" s="59"/>
      <c r="AH20" s="59"/>
      <c r="AI20" s="60"/>
      <c r="AJ20" s="61"/>
    </row>
    <row r="21" spans="1:36" ht="48" hidden="1" customHeight="1">
      <c r="A21" s="33">
        <v>1</v>
      </c>
      <c r="B21" s="37"/>
      <c r="C21" s="38">
        <v>777.3</v>
      </c>
      <c r="D21" s="38">
        <v>26154406.600000001</v>
      </c>
      <c r="E21" s="38">
        <v>382.4</v>
      </c>
      <c r="F21" s="38">
        <v>382.4</v>
      </c>
      <c r="G21" s="38">
        <v>9979417.6999999993</v>
      </c>
      <c r="H21" s="39">
        <v>0</v>
      </c>
      <c r="I21" s="39">
        <v>0</v>
      </c>
      <c r="J21" s="38">
        <v>0</v>
      </c>
      <c r="K21" s="39">
        <v>0</v>
      </c>
      <c r="L21" s="38">
        <v>0</v>
      </c>
      <c r="M21" s="40">
        <v>394.9</v>
      </c>
      <c r="N21" s="40">
        <v>394.9</v>
      </c>
      <c r="O21" s="40">
        <v>16214988.9</v>
      </c>
      <c r="P21" s="40">
        <f t="shared" ref="P21:S22" si="2">SUM(P25)</f>
        <v>0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v>0</v>
      </c>
      <c r="U21" s="40">
        <v>0</v>
      </c>
      <c r="V21" s="40">
        <f>SUM(V25)</f>
        <v>0</v>
      </c>
      <c r="W21" s="38">
        <f>SUM(W25)</f>
        <v>0</v>
      </c>
      <c r="X21" s="39">
        <v>0</v>
      </c>
      <c r="Y21" s="39">
        <f t="shared" ref="Y21:AA22" si="3">SUM(Y25)</f>
        <v>0</v>
      </c>
      <c r="Z21" s="41">
        <f t="shared" si="3"/>
        <v>0</v>
      </c>
      <c r="AA21" s="41">
        <f t="shared" si="3"/>
        <v>0</v>
      </c>
      <c r="AC21" s="57"/>
      <c r="AD21" s="57"/>
      <c r="AE21" s="58"/>
      <c r="AG21" s="59"/>
      <c r="AH21" s="59"/>
      <c r="AI21" s="60"/>
      <c r="AJ21" s="61"/>
    </row>
    <row r="22" spans="1:36" ht="52.5" hidden="1" customHeight="1">
      <c r="A22" s="4">
        <v>2</v>
      </c>
      <c r="B22" s="7"/>
      <c r="C22" s="12">
        <v>218.8</v>
      </c>
      <c r="D22" s="12">
        <v>6810287.7000000002</v>
      </c>
      <c r="E22" s="12">
        <v>144.6</v>
      </c>
      <c r="F22" s="12">
        <v>144.6</v>
      </c>
      <c r="G22" s="12">
        <v>3759455.4</v>
      </c>
      <c r="H22" s="13">
        <v>0</v>
      </c>
      <c r="I22" s="13">
        <v>0</v>
      </c>
      <c r="J22" s="12">
        <v>0</v>
      </c>
      <c r="K22" s="13">
        <v>0</v>
      </c>
      <c r="L22" s="12">
        <v>0</v>
      </c>
      <c r="M22" s="14">
        <v>74.3</v>
      </c>
      <c r="N22" s="14">
        <v>74.3</v>
      </c>
      <c r="O22" s="14">
        <v>3050832.3</v>
      </c>
      <c r="P22" s="14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>
        <v>0</v>
      </c>
      <c r="U22" s="14">
        <v>0</v>
      </c>
      <c r="V22" s="14">
        <f>SUM(V26)</f>
        <v>0</v>
      </c>
      <c r="W22" s="12">
        <f>SUM(W26)</f>
        <v>0</v>
      </c>
      <c r="X22" s="13">
        <v>0</v>
      </c>
      <c r="Y22" s="13">
        <f t="shared" si="3"/>
        <v>0</v>
      </c>
      <c r="Z22" s="15">
        <f t="shared" si="3"/>
        <v>0</v>
      </c>
      <c r="AA22" s="15">
        <f t="shared" si="3"/>
        <v>0</v>
      </c>
      <c r="AC22" s="57"/>
      <c r="AD22" s="57"/>
      <c r="AE22" s="58"/>
      <c r="AG22" s="59"/>
      <c r="AH22" s="59"/>
      <c r="AI22" s="60"/>
      <c r="AJ22" s="61"/>
    </row>
    <row r="23" spans="1:36" ht="61.5">
      <c r="A23" s="4">
        <v>1</v>
      </c>
      <c r="B23" s="30" t="s">
        <v>40</v>
      </c>
      <c r="C23" s="31">
        <v>35.299999999999997</v>
      </c>
      <c r="D23" s="27">
        <f>C23*27658</f>
        <v>976327.39999999991</v>
      </c>
      <c r="E23" s="31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31">
        <v>35.299999999999997</v>
      </c>
      <c r="N23" s="27">
        <v>35.299999999999997</v>
      </c>
      <c r="O23" s="27">
        <f>N23*27658</f>
        <v>976327.39999999991</v>
      </c>
      <c r="P23" s="28">
        <v>0</v>
      </c>
      <c r="Q23" s="27">
        <v>0</v>
      </c>
      <c r="R23" s="27">
        <v>0</v>
      </c>
      <c r="S23" s="27">
        <v>0</v>
      </c>
      <c r="T23" s="27">
        <v>0</v>
      </c>
      <c r="U23" s="28">
        <v>0</v>
      </c>
      <c r="V23" s="31">
        <v>35.299999999999997</v>
      </c>
      <c r="W23" s="27">
        <f>V23*27658</f>
        <v>976327.39999999991</v>
      </c>
      <c r="X23" s="27">
        <v>35.299999999999997</v>
      </c>
      <c r="Y23" s="27">
        <v>0</v>
      </c>
      <c r="Z23" s="28">
        <v>0</v>
      </c>
      <c r="AA23" s="28">
        <v>0</v>
      </c>
      <c r="AC23" s="63"/>
      <c r="AD23" s="57"/>
      <c r="AE23" s="58"/>
      <c r="AG23" s="59"/>
      <c r="AH23" s="59"/>
      <c r="AI23" s="60"/>
      <c r="AJ23" s="61"/>
    </row>
    <row r="24" spans="1:36" s="100" customFormat="1" ht="61.5">
      <c r="A24" s="18">
        <v>2</v>
      </c>
      <c r="B24" s="111" t="s">
        <v>36</v>
      </c>
      <c r="C24" s="27">
        <v>43</v>
      </c>
      <c r="D24" s="27">
        <f>G24+H24</f>
        <v>1269747</v>
      </c>
      <c r="E24" s="27">
        <v>43</v>
      </c>
      <c r="F24" s="27">
        <v>43</v>
      </c>
      <c r="G24" s="27">
        <v>378864</v>
      </c>
      <c r="H24" s="27">
        <f>C24*29529-G24</f>
        <v>890883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97"/>
      <c r="AC24" s="98"/>
      <c r="AD24" s="98"/>
      <c r="AE24" s="99"/>
      <c r="AG24" s="101"/>
      <c r="AH24" s="101"/>
      <c r="AI24" s="102"/>
      <c r="AJ24" s="103"/>
    </row>
    <row r="25" spans="1:36" s="100" customFormat="1" ht="122.25" customHeight="1">
      <c r="A25" s="18">
        <v>3</v>
      </c>
      <c r="B25" s="111" t="s">
        <v>37</v>
      </c>
      <c r="C25" s="27">
        <v>48.2</v>
      </c>
      <c r="D25" s="27">
        <f>G25+H25</f>
        <v>1423297.8</v>
      </c>
      <c r="E25" s="27">
        <v>48.2</v>
      </c>
      <c r="F25" s="27">
        <v>48.2</v>
      </c>
      <c r="G25" s="27">
        <v>404202</v>
      </c>
      <c r="H25" s="27">
        <f>C25*29529-G25</f>
        <v>1019095.8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97"/>
      <c r="AC25" s="98"/>
      <c r="AD25" s="98"/>
      <c r="AE25" s="99"/>
      <c r="AG25" s="101"/>
      <c r="AH25" s="101"/>
      <c r="AI25" s="102"/>
      <c r="AJ25" s="103"/>
    </row>
    <row r="26" spans="1:36" s="100" customFormat="1" ht="82.5" customHeight="1" thickBot="1">
      <c r="A26" s="52">
        <v>4</v>
      </c>
      <c r="B26" s="112" t="s">
        <v>136</v>
      </c>
      <c r="C26" s="44">
        <v>48.6</v>
      </c>
      <c r="D26" s="44">
        <f>G26+H26</f>
        <v>1435109.4</v>
      </c>
      <c r="E26" s="44">
        <v>48.6</v>
      </c>
      <c r="F26" s="44">
        <v>48.6</v>
      </c>
      <c r="G26" s="44">
        <v>304728</v>
      </c>
      <c r="H26" s="44">
        <v>1130381.3999999999</v>
      </c>
      <c r="I26" s="44">
        <v>0</v>
      </c>
      <c r="J26" s="44">
        <v>0</v>
      </c>
      <c r="K26" s="44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97"/>
      <c r="AC26" s="98"/>
      <c r="AD26" s="98"/>
      <c r="AE26" s="99"/>
      <c r="AG26" s="101"/>
      <c r="AH26" s="101"/>
      <c r="AI26" s="102"/>
      <c r="AJ26" s="103"/>
    </row>
    <row r="27" spans="1:36" ht="51" customHeight="1" thickBot="1">
      <c r="A27" s="126" t="s">
        <v>112</v>
      </c>
      <c r="B27" s="127"/>
      <c r="C27" s="113">
        <f>SUM(C23:C26)</f>
        <v>175.1</v>
      </c>
      <c r="D27" s="113">
        <f t="shared" ref="D27:AA27" si="4">SUM(D23:D26)</f>
        <v>5104481.5999999996</v>
      </c>
      <c r="E27" s="113">
        <f t="shared" si="4"/>
        <v>139.80000000000001</v>
      </c>
      <c r="F27" s="113">
        <f t="shared" si="4"/>
        <v>139.80000000000001</v>
      </c>
      <c r="G27" s="113">
        <f t="shared" si="4"/>
        <v>1087794</v>
      </c>
      <c r="H27" s="113">
        <f>SUM(H23:H26)</f>
        <v>3040360.2</v>
      </c>
      <c r="I27" s="113">
        <f t="shared" si="4"/>
        <v>0</v>
      </c>
      <c r="J27" s="113">
        <f t="shared" si="4"/>
        <v>0</v>
      </c>
      <c r="K27" s="113">
        <f t="shared" si="4"/>
        <v>0</v>
      </c>
      <c r="L27" s="113">
        <f t="shared" si="4"/>
        <v>0</v>
      </c>
      <c r="M27" s="113">
        <f t="shared" si="4"/>
        <v>35.299999999999997</v>
      </c>
      <c r="N27" s="113">
        <f t="shared" si="4"/>
        <v>35.299999999999997</v>
      </c>
      <c r="O27" s="113">
        <f t="shared" si="4"/>
        <v>976327.39999999991</v>
      </c>
      <c r="P27" s="113">
        <f t="shared" si="4"/>
        <v>0</v>
      </c>
      <c r="Q27" s="113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3">
        <f t="shared" si="4"/>
        <v>0</v>
      </c>
      <c r="V27" s="113">
        <f t="shared" si="4"/>
        <v>35.299999999999997</v>
      </c>
      <c r="W27" s="113">
        <f t="shared" si="4"/>
        <v>976327.39999999991</v>
      </c>
      <c r="X27" s="113">
        <f t="shared" si="4"/>
        <v>35.299999999999997</v>
      </c>
      <c r="Y27" s="113">
        <f t="shared" si="4"/>
        <v>0</v>
      </c>
      <c r="Z27" s="113">
        <f t="shared" si="4"/>
        <v>0</v>
      </c>
      <c r="AA27" s="113">
        <f t="shared" si="4"/>
        <v>0</v>
      </c>
      <c r="AC27" s="98"/>
      <c r="AD27" s="57"/>
      <c r="AE27" s="58"/>
      <c r="AG27" s="59"/>
      <c r="AH27" s="59"/>
      <c r="AI27" s="60"/>
      <c r="AJ27" s="61"/>
    </row>
    <row r="28" spans="1:36" s="100" customFormat="1" ht="71.25" customHeight="1">
      <c r="A28" s="48">
        <v>1</v>
      </c>
      <c r="B28" s="114" t="s">
        <v>54</v>
      </c>
      <c r="C28" s="46">
        <v>41.7</v>
      </c>
      <c r="D28" s="46">
        <f>G28+H28</f>
        <v>1231359.3</v>
      </c>
      <c r="E28" s="46">
        <v>41.7</v>
      </c>
      <c r="F28" s="46">
        <v>41.7</v>
      </c>
      <c r="G28" s="46">
        <v>387090.51</v>
      </c>
      <c r="H28" s="27">
        <f>C28*29529-G28</f>
        <v>844268.79</v>
      </c>
      <c r="I28" s="46">
        <v>0</v>
      </c>
      <c r="J28" s="46">
        <v>0</v>
      </c>
      <c r="K28" s="46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97"/>
      <c r="AC28" s="98"/>
      <c r="AD28" s="98"/>
      <c r="AE28" s="99"/>
      <c r="AG28" s="101"/>
      <c r="AH28" s="101"/>
      <c r="AI28" s="102"/>
      <c r="AJ28" s="103"/>
    </row>
    <row r="29" spans="1:36" s="65" customFormat="1" ht="82.5" customHeight="1">
      <c r="A29" s="18">
        <v>2</v>
      </c>
      <c r="B29" s="111" t="s">
        <v>55</v>
      </c>
      <c r="C29" s="27">
        <v>19.2</v>
      </c>
      <c r="D29" s="46">
        <f>G29+H29</f>
        <v>248416.15</v>
      </c>
      <c r="E29" s="27">
        <v>19.2</v>
      </c>
      <c r="F29" s="27">
        <v>19.2</v>
      </c>
      <c r="G29" s="46">
        <v>248416.15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62"/>
      <c r="AC29" s="98"/>
      <c r="AD29" s="63"/>
      <c r="AE29" s="64"/>
      <c r="AG29" s="66"/>
      <c r="AH29" s="66"/>
      <c r="AI29" s="67"/>
      <c r="AJ29" s="68"/>
    </row>
    <row r="30" spans="1:36" s="100" customFormat="1" ht="82.5" customHeight="1">
      <c r="A30" s="18">
        <v>3</v>
      </c>
      <c r="B30" s="111" t="s">
        <v>57</v>
      </c>
      <c r="C30" s="27">
        <v>16.600000000000001</v>
      </c>
      <c r="D30" s="46">
        <f>G30+H30</f>
        <v>490181.4</v>
      </c>
      <c r="E30" s="27">
        <v>16.600000000000001</v>
      </c>
      <c r="F30" s="27">
        <v>16.600000000000001</v>
      </c>
      <c r="G30" s="46">
        <v>229841.57</v>
      </c>
      <c r="H30" s="27">
        <f>C30*29529-G30</f>
        <v>260339.83000000002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97"/>
      <c r="AC30" s="98"/>
      <c r="AD30" s="98"/>
      <c r="AE30" s="99"/>
      <c r="AG30" s="101"/>
      <c r="AH30" s="101"/>
      <c r="AI30" s="102"/>
      <c r="AJ30" s="103"/>
    </row>
    <row r="31" spans="1:36" s="100" customFormat="1" ht="82.5" customHeight="1" thickBot="1">
      <c r="A31" s="52">
        <v>4</v>
      </c>
      <c r="B31" s="112" t="s">
        <v>58</v>
      </c>
      <c r="C31" s="44">
        <v>33.4</v>
      </c>
      <c r="D31" s="46">
        <f>G31+H31</f>
        <v>986268.60000000009</v>
      </c>
      <c r="E31" s="44">
        <v>33.4</v>
      </c>
      <c r="F31" s="44">
        <v>33.4</v>
      </c>
      <c r="G31" s="46">
        <v>343233.84</v>
      </c>
      <c r="H31" s="27">
        <f>C31*29529-G31</f>
        <v>643034.76</v>
      </c>
      <c r="I31" s="44">
        <v>0</v>
      </c>
      <c r="J31" s="44">
        <v>0</v>
      </c>
      <c r="K31" s="44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97"/>
      <c r="AC31" s="98"/>
      <c r="AD31" s="98"/>
      <c r="AE31" s="99"/>
      <c r="AG31" s="101"/>
      <c r="AH31" s="101"/>
      <c r="AI31" s="102"/>
      <c r="AJ31" s="103"/>
    </row>
    <row r="32" spans="1:36" s="20" customFormat="1" ht="50.25" customHeight="1" thickBot="1">
      <c r="A32" s="126" t="s">
        <v>113</v>
      </c>
      <c r="B32" s="127"/>
      <c r="C32" s="113">
        <f>SUM(C28:C31)</f>
        <v>110.9</v>
      </c>
      <c r="D32" s="113">
        <f>SUM(D28:D31)</f>
        <v>2956225.45</v>
      </c>
      <c r="E32" s="113">
        <f t="shared" ref="E32:AA32" si="5">SUM(E28:E31)</f>
        <v>110.9</v>
      </c>
      <c r="F32" s="113">
        <f t="shared" si="5"/>
        <v>110.9</v>
      </c>
      <c r="G32" s="113">
        <f t="shared" si="5"/>
        <v>1208582.07</v>
      </c>
      <c r="H32" s="113">
        <f t="shared" si="5"/>
        <v>1747643.3800000001</v>
      </c>
      <c r="I32" s="113">
        <f t="shared" si="5"/>
        <v>0</v>
      </c>
      <c r="J32" s="113">
        <f t="shared" si="5"/>
        <v>0</v>
      </c>
      <c r="K32" s="113">
        <f t="shared" si="5"/>
        <v>0</v>
      </c>
      <c r="L32" s="113">
        <f t="shared" si="5"/>
        <v>0</v>
      </c>
      <c r="M32" s="113">
        <f t="shared" si="5"/>
        <v>0</v>
      </c>
      <c r="N32" s="113">
        <f t="shared" si="5"/>
        <v>0</v>
      </c>
      <c r="O32" s="113">
        <f t="shared" si="5"/>
        <v>0</v>
      </c>
      <c r="P32" s="113">
        <f t="shared" si="5"/>
        <v>0</v>
      </c>
      <c r="Q32" s="113">
        <f t="shared" si="5"/>
        <v>0</v>
      </c>
      <c r="R32" s="113">
        <f t="shared" si="5"/>
        <v>0</v>
      </c>
      <c r="S32" s="113">
        <f t="shared" si="5"/>
        <v>0</v>
      </c>
      <c r="T32" s="113">
        <f t="shared" si="5"/>
        <v>0</v>
      </c>
      <c r="U32" s="113">
        <f t="shared" si="5"/>
        <v>0</v>
      </c>
      <c r="V32" s="113">
        <f t="shared" si="5"/>
        <v>0</v>
      </c>
      <c r="W32" s="113">
        <f t="shared" si="5"/>
        <v>0</v>
      </c>
      <c r="X32" s="113">
        <f t="shared" si="5"/>
        <v>0</v>
      </c>
      <c r="Y32" s="113">
        <f t="shared" si="5"/>
        <v>0</v>
      </c>
      <c r="Z32" s="113">
        <f t="shared" si="5"/>
        <v>0</v>
      </c>
      <c r="AA32" s="113">
        <f t="shared" si="5"/>
        <v>0</v>
      </c>
      <c r="AB32" s="19"/>
      <c r="AC32" s="98"/>
      <c r="AD32" s="57"/>
      <c r="AE32" s="58"/>
      <c r="AG32" s="59"/>
      <c r="AH32" s="59"/>
      <c r="AI32" s="60"/>
      <c r="AJ32" s="61"/>
    </row>
    <row r="33" spans="1:36" s="100" customFormat="1" ht="96" customHeight="1" thickBot="1">
      <c r="A33" s="49">
        <v>1</v>
      </c>
      <c r="B33" s="115" t="s">
        <v>45</v>
      </c>
      <c r="C33" s="50">
        <v>32.5</v>
      </c>
      <c r="D33" s="50">
        <f>G33+H33</f>
        <v>959692.5</v>
      </c>
      <c r="E33" s="50">
        <v>32.5</v>
      </c>
      <c r="F33" s="50">
        <v>32.5</v>
      </c>
      <c r="G33" s="50">
        <v>348258</v>
      </c>
      <c r="H33" s="50">
        <f>C33*29529-G33</f>
        <v>611434.5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f>P33+R33+T33+V33</f>
        <v>0</v>
      </c>
      <c r="O33" s="50">
        <f>Q33+S33+U33+W33</f>
        <v>0</v>
      </c>
      <c r="P33" s="51">
        <f>SUM(P30)</f>
        <v>0</v>
      </c>
      <c r="Q33" s="50">
        <f>SUM(Q30)</f>
        <v>0</v>
      </c>
      <c r="R33" s="50">
        <f>SUM(R30)</f>
        <v>0</v>
      </c>
      <c r="S33" s="50">
        <f>SUM(S30)</f>
        <v>0</v>
      </c>
      <c r="T33" s="50">
        <v>0</v>
      </c>
      <c r="U33" s="51">
        <v>0</v>
      </c>
      <c r="V33" s="51">
        <f>SUM(V30)</f>
        <v>0</v>
      </c>
      <c r="W33" s="50">
        <f>SUM(W30)</f>
        <v>0</v>
      </c>
      <c r="X33" s="50">
        <v>0</v>
      </c>
      <c r="Y33" s="50">
        <f>SUM(Y30)</f>
        <v>0</v>
      </c>
      <c r="Z33" s="51">
        <f>SUM(Z30)</f>
        <v>0</v>
      </c>
      <c r="AA33" s="51">
        <f>SUM(AA30)</f>
        <v>0</v>
      </c>
      <c r="AB33" s="97"/>
      <c r="AC33" s="98"/>
      <c r="AD33" s="98"/>
      <c r="AE33" s="99"/>
      <c r="AG33" s="101"/>
      <c r="AH33" s="101"/>
      <c r="AI33" s="102"/>
      <c r="AJ33" s="103"/>
    </row>
    <row r="34" spans="1:36" s="20" customFormat="1" ht="51" customHeight="1" thickBot="1">
      <c r="A34" s="126" t="s">
        <v>114</v>
      </c>
      <c r="B34" s="127"/>
      <c r="C34" s="113">
        <f>SUM(C33)</f>
        <v>32.5</v>
      </c>
      <c r="D34" s="113">
        <f t="shared" ref="D34:AA34" si="6">SUM(D33)</f>
        <v>959692.5</v>
      </c>
      <c r="E34" s="113">
        <f t="shared" si="6"/>
        <v>32.5</v>
      </c>
      <c r="F34" s="113">
        <f t="shared" si="6"/>
        <v>32.5</v>
      </c>
      <c r="G34" s="113">
        <f t="shared" si="6"/>
        <v>348258</v>
      </c>
      <c r="H34" s="113">
        <f t="shared" si="6"/>
        <v>611434.5</v>
      </c>
      <c r="I34" s="113">
        <f t="shared" si="6"/>
        <v>0</v>
      </c>
      <c r="J34" s="113">
        <f t="shared" si="6"/>
        <v>0</v>
      </c>
      <c r="K34" s="113">
        <f t="shared" si="6"/>
        <v>0</v>
      </c>
      <c r="L34" s="113">
        <f t="shared" si="6"/>
        <v>0</v>
      </c>
      <c r="M34" s="113">
        <f t="shared" si="6"/>
        <v>0</v>
      </c>
      <c r="N34" s="113">
        <f t="shared" si="6"/>
        <v>0</v>
      </c>
      <c r="O34" s="113">
        <f t="shared" si="6"/>
        <v>0</v>
      </c>
      <c r="P34" s="113">
        <f t="shared" si="6"/>
        <v>0</v>
      </c>
      <c r="Q34" s="113">
        <f t="shared" si="6"/>
        <v>0</v>
      </c>
      <c r="R34" s="113">
        <f t="shared" si="6"/>
        <v>0</v>
      </c>
      <c r="S34" s="113">
        <f t="shared" si="6"/>
        <v>0</v>
      </c>
      <c r="T34" s="113">
        <f t="shared" si="6"/>
        <v>0</v>
      </c>
      <c r="U34" s="113">
        <f t="shared" si="6"/>
        <v>0</v>
      </c>
      <c r="V34" s="113">
        <f t="shared" si="6"/>
        <v>0</v>
      </c>
      <c r="W34" s="113">
        <f t="shared" si="6"/>
        <v>0</v>
      </c>
      <c r="X34" s="113">
        <f t="shared" si="6"/>
        <v>0</v>
      </c>
      <c r="Y34" s="113">
        <f t="shared" si="6"/>
        <v>0</v>
      </c>
      <c r="Z34" s="113">
        <f t="shared" si="6"/>
        <v>0</v>
      </c>
      <c r="AA34" s="113">
        <f t="shared" si="6"/>
        <v>0</v>
      </c>
      <c r="AB34" s="19"/>
      <c r="AC34" s="98"/>
      <c r="AD34" s="57"/>
      <c r="AE34" s="58"/>
      <c r="AG34" s="59"/>
      <c r="AH34" s="59"/>
      <c r="AI34" s="60"/>
      <c r="AJ34" s="61"/>
    </row>
    <row r="35" spans="1:36" s="100" customFormat="1" ht="67.5" customHeight="1">
      <c r="A35" s="48">
        <v>1</v>
      </c>
      <c r="B35" s="114" t="s">
        <v>70</v>
      </c>
      <c r="C35" s="46">
        <v>46.2</v>
      </c>
      <c r="D35" s="46">
        <f t="shared" ref="D35:D41" si="7">G35+H35</f>
        <v>1364239.8</v>
      </c>
      <c r="E35" s="46">
        <v>46.2</v>
      </c>
      <c r="F35" s="46">
        <v>46.2</v>
      </c>
      <c r="G35" s="46">
        <v>444352</v>
      </c>
      <c r="H35" s="46">
        <f>C35*29529-G35</f>
        <v>919887.8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7">
        <v>0</v>
      </c>
      <c r="Q35" s="46">
        <v>0</v>
      </c>
      <c r="R35" s="46">
        <v>0</v>
      </c>
      <c r="S35" s="46">
        <v>0</v>
      </c>
      <c r="T35" s="46">
        <v>0</v>
      </c>
      <c r="U35" s="47">
        <v>0</v>
      </c>
      <c r="V35" s="47">
        <v>0</v>
      </c>
      <c r="W35" s="46">
        <v>0</v>
      </c>
      <c r="X35" s="46">
        <v>0</v>
      </c>
      <c r="Y35" s="27">
        <v>0</v>
      </c>
      <c r="Z35" s="27">
        <v>0</v>
      </c>
      <c r="AA35" s="27">
        <v>0</v>
      </c>
      <c r="AB35" s="97"/>
      <c r="AC35" s="98"/>
      <c r="AD35" s="98"/>
      <c r="AE35" s="99"/>
      <c r="AG35" s="101"/>
      <c r="AH35" s="101"/>
      <c r="AI35" s="102"/>
      <c r="AJ35" s="103"/>
    </row>
    <row r="36" spans="1:36" s="100" customFormat="1" ht="81.75" customHeight="1">
      <c r="A36" s="18">
        <v>2</v>
      </c>
      <c r="B36" s="111" t="s">
        <v>71</v>
      </c>
      <c r="C36" s="27">
        <v>61.1</v>
      </c>
      <c r="D36" s="27">
        <f t="shared" si="7"/>
        <v>1804221.9000000001</v>
      </c>
      <c r="E36" s="27">
        <v>61.1</v>
      </c>
      <c r="F36" s="27">
        <v>61.1</v>
      </c>
      <c r="G36" s="27">
        <v>352810</v>
      </c>
      <c r="H36" s="46">
        <f>C36*29529-G36</f>
        <v>1451411.9000000001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f t="shared" ref="O36:O37" si="8">Q36+S36+U36+W36</f>
        <v>0</v>
      </c>
      <c r="P36" s="28">
        <v>0</v>
      </c>
      <c r="Q36" s="27">
        <v>0</v>
      </c>
      <c r="R36" s="27">
        <v>0</v>
      </c>
      <c r="S36" s="27">
        <v>0</v>
      </c>
      <c r="T36" s="27">
        <v>0</v>
      </c>
      <c r="U36" s="28">
        <v>0</v>
      </c>
      <c r="V36" s="28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97"/>
      <c r="AC36" s="98"/>
      <c r="AD36" s="98"/>
      <c r="AE36" s="99"/>
      <c r="AG36" s="101"/>
      <c r="AH36" s="101"/>
      <c r="AI36" s="102"/>
      <c r="AJ36" s="103"/>
    </row>
    <row r="37" spans="1:36" s="100" customFormat="1" ht="68.25" customHeight="1">
      <c r="A37" s="18">
        <v>3</v>
      </c>
      <c r="B37" s="111" t="s">
        <v>72</v>
      </c>
      <c r="C37" s="27">
        <v>47.2</v>
      </c>
      <c r="D37" s="27">
        <f>G37+H37</f>
        <v>1393768.8</v>
      </c>
      <c r="E37" s="27">
        <v>47.2</v>
      </c>
      <c r="F37" s="27">
        <v>47.2</v>
      </c>
      <c r="G37" s="27">
        <v>518599</v>
      </c>
      <c r="H37" s="46">
        <f>C37*29529-G37</f>
        <v>875169.8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f t="shared" si="8"/>
        <v>0</v>
      </c>
      <c r="P37" s="28">
        <v>0</v>
      </c>
      <c r="Q37" s="27">
        <v>0</v>
      </c>
      <c r="R37" s="27">
        <v>0</v>
      </c>
      <c r="S37" s="27">
        <v>0</v>
      </c>
      <c r="T37" s="27">
        <v>0</v>
      </c>
      <c r="U37" s="28">
        <v>0</v>
      </c>
      <c r="V37" s="28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97"/>
      <c r="AC37" s="98"/>
      <c r="AD37" s="98"/>
      <c r="AE37" s="99"/>
      <c r="AG37" s="101"/>
      <c r="AH37" s="101"/>
      <c r="AI37" s="102"/>
      <c r="AJ37" s="103"/>
    </row>
    <row r="38" spans="1:36" s="20" customFormat="1" ht="68.25" customHeight="1">
      <c r="A38" s="48">
        <v>4</v>
      </c>
      <c r="B38" s="111" t="s">
        <v>73</v>
      </c>
      <c r="C38" s="27">
        <v>37</v>
      </c>
      <c r="D38" s="27">
        <f>C38*27658</f>
        <v>1023346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37</v>
      </c>
      <c r="N38" s="27">
        <v>37</v>
      </c>
      <c r="O38" s="27">
        <f>N38*27658</f>
        <v>1023346</v>
      </c>
      <c r="P38" s="28">
        <v>0</v>
      </c>
      <c r="Q38" s="27">
        <v>0</v>
      </c>
      <c r="R38" s="27">
        <v>0</v>
      </c>
      <c r="S38" s="27">
        <v>0</v>
      </c>
      <c r="T38" s="27">
        <v>0</v>
      </c>
      <c r="U38" s="28">
        <v>0</v>
      </c>
      <c r="V38" s="27">
        <v>37</v>
      </c>
      <c r="W38" s="27">
        <f>V38*27658</f>
        <v>1023346</v>
      </c>
      <c r="X38" s="27">
        <v>37</v>
      </c>
      <c r="Y38" s="27">
        <v>0</v>
      </c>
      <c r="Z38" s="27">
        <v>0</v>
      </c>
      <c r="AA38" s="27">
        <v>0</v>
      </c>
      <c r="AB38" s="19"/>
      <c r="AC38" s="98"/>
      <c r="AD38" s="57"/>
      <c r="AE38" s="58"/>
      <c r="AG38" s="59"/>
      <c r="AH38" s="59"/>
      <c r="AI38" s="60"/>
      <c r="AJ38" s="61"/>
    </row>
    <row r="39" spans="1:36" s="20" customFormat="1" ht="75.75" customHeight="1">
      <c r="A39" s="18">
        <v>5</v>
      </c>
      <c r="B39" s="111" t="s">
        <v>74</v>
      </c>
      <c r="C39" s="27">
        <v>45</v>
      </c>
      <c r="D39" s="27">
        <f>C39*27658</f>
        <v>1244610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45</v>
      </c>
      <c r="N39" s="27">
        <v>45</v>
      </c>
      <c r="O39" s="27">
        <f>N39*27658</f>
        <v>1244610</v>
      </c>
      <c r="P39" s="28">
        <v>0</v>
      </c>
      <c r="Q39" s="27">
        <v>0</v>
      </c>
      <c r="R39" s="27">
        <v>0</v>
      </c>
      <c r="S39" s="27">
        <v>0</v>
      </c>
      <c r="T39" s="27">
        <v>0</v>
      </c>
      <c r="U39" s="28">
        <v>0</v>
      </c>
      <c r="V39" s="27">
        <v>45</v>
      </c>
      <c r="W39" s="27">
        <f>V39*27658</f>
        <v>1244610</v>
      </c>
      <c r="X39" s="27">
        <v>45</v>
      </c>
      <c r="Y39" s="27">
        <v>0</v>
      </c>
      <c r="Z39" s="27">
        <v>0</v>
      </c>
      <c r="AA39" s="27">
        <v>0</v>
      </c>
      <c r="AB39" s="19"/>
      <c r="AC39" s="98"/>
      <c r="AD39" s="57"/>
      <c r="AE39" s="58"/>
      <c r="AG39" s="59"/>
      <c r="AH39" s="59"/>
      <c r="AI39" s="60"/>
      <c r="AJ39" s="61"/>
    </row>
    <row r="40" spans="1:36" s="65" customFormat="1" ht="74.25" customHeight="1">
      <c r="A40" s="18">
        <v>6</v>
      </c>
      <c r="B40" s="111" t="s">
        <v>75</v>
      </c>
      <c r="C40" s="27">
        <v>61.6</v>
      </c>
      <c r="D40" s="46">
        <f>G40+H40</f>
        <v>498352.78</v>
      </c>
      <c r="E40" s="27">
        <v>61.6</v>
      </c>
      <c r="F40" s="27">
        <v>61.6</v>
      </c>
      <c r="G40" s="46">
        <v>498352.78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8">
        <v>0</v>
      </c>
      <c r="Q40" s="27">
        <v>0</v>
      </c>
      <c r="R40" s="27">
        <v>0</v>
      </c>
      <c r="S40" s="27">
        <v>0</v>
      </c>
      <c r="T40" s="27">
        <v>0</v>
      </c>
      <c r="U40" s="28">
        <v>0</v>
      </c>
      <c r="V40" s="28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62"/>
      <c r="AC40" s="98"/>
      <c r="AD40" s="63"/>
      <c r="AE40" s="64"/>
      <c r="AG40" s="66"/>
      <c r="AH40" s="66"/>
      <c r="AI40" s="67"/>
      <c r="AJ40" s="68"/>
    </row>
    <row r="41" spans="1:36" s="100" customFormat="1" ht="79.5" customHeight="1">
      <c r="A41" s="48">
        <v>7</v>
      </c>
      <c r="B41" s="111" t="s">
        <v>76</v>
      </c>
      <c r="C41" s="27">
        <v>48.3</v>
      </c>
      <c r="D41" s="27">
        <f t="shared" si="7"/>
        <v>1426250.7</v>
      </c>
      <c r="E41" s="27">
        <v>48.3</v>
      </c>
      <c r="F41" s="27">
        <v>48.3</v>
      </c>
      <c r="G41" s="27">
        <v>372585</v>
      </c>
      <c r="H41" s="27">
        <f>C41*29529-G41</f>
        <v>1053665.7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8">
        <v>0</v>
      </c>
      <c r="Q41" s="27">
        <v>0</v>
      </c>
      <c r="R41" s="27">
        <v>0</v>
      </c>
      <c r="S41" s="27">
        <v>0</v>
      </c>
      <c r="T41" s="27">
        <v>0</v>
      </c>
      <c r="U41" s="28">
        <v>0</v>
      </c>
      <c r="V41" s="28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97"/>
      <c r="AC41" s="98"/>
      <c r="AD41" s="98"/>
      <c r="AE41" s="99"/>
      <c r="AG41" s="101"/>
      <c r="AH41" s="101"/>
      <c r="AI41" s="102"/>
      <c r="AJ41" s="103"/>
    </row>
    <row r="42" spans="1:36" s="65" customFormat="1" ht="75.75" customHeight="1" thickBot="1">
      <c r="A42" s="18">
        <v>8</v>
      </c>
      <c r="B42" s="112" t="s">
        <v>77</v>
      </c>
      <c r="C42" s="44">
        <v>46.7</v>
      </c>
      <c r="D42" s="46">
        <f>G42+H42</f>
        <v>420164.9</v>
      </c>
      <c r="E42" s="44">
        <v>46.7</v>
      </c>
      <c r="F42" s="44">
        <v>46.7</v>
      </c>
      <c r="G42" s="46">
        <v>420164.9</v>
      </c>
      <c r="H42" s="27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5">
        <v>0</v>
      </c>
      <c r="Q42" s="44">
        <v>0</v>
      </c>
      <c r="R42" s="44">
        <v>0</v>
      </c>
      <c r="S42" s="44">
        <v>0</v>
      </c>
      <c r="T42" s="44">
        <v>0</v>
      </c>
      <c r="U42" s="45">
        <v>0</v>
      </c>
      <c r="V42" s="45">
        <v>0</v>
      </c>
      <c r="W42" s="44">
        <v>0</v>
      </c>
      <c r="X42" s="44">
        <v>0</v>
      </c>
      <c r="Y42" s="27">
        <v>0</v>
      </c>
      <c r="Z42" s="27">
        <v>0</v>
      </c>
      <c r="AA42" s="27">
        <v>0</v>
      </c>
      <c r="AB42" s="62"/>
      <c r="AC42" s="98"/>
      <c r="AD42" s="63"/>
      <c r="AE42" s="64"/>
      <c r="AG42" s="66"/>
      <c r="AH42" s="66"/>
      <c r="AI42" s="67"/>
      <c r="AJ42" s="68"/>
    </row>
    <row r="43" spans="1:36" s="20" customFormat="1" ht="54.75" customHeight="1" thickBot="1">
      <c r="A43" s="126" t="s">
        <v>115</v>
      </c>
      <c r="B43" s="127"/>
      <c r="C43" s="113">
        <f>SUM(C35:C42)</f>
        <v>393.1</v>
      </c>
      <c r="D43" s="113">
        <f t="shared" ref="D43:AA43" si="9">SUM(D35:D42)</f>
        <v>9174954.8800000008</v>
      </c>
      <c r="E43" s="113">
        <f t="shared" si="9"/>
        <v>311.09999999999997</v>
      </c>
      <c r="F43" s="113">
        <f t="shared" si="9"/>
        <v>311.09999999999997</v>
      </c>
      <c r="G43" s="113">
        <f t="shared" si="9"/>
        <v>2606863.6800000002</v>
      </c>
      <c r="H43" s="113">
        <f t="shared" si="9"/>
        <v>4300135.2</v>
      </c>
      <c r="I43" s="113">
        <f t="shared" si="9"/>
        <v>0</v>
      </c>
      <c r="J43" s="113">
        <f t="shared" si="9"/>
        <v>0</v>
      </c>
      <c r="K43" s="113">
        <f t="shared" si="9"/>
        <v>0</v>
      </c>
      <c r="L43" s="113">
        <f t="shared" si="9"/>
        <v>0</v>
      </c>
      <c r="M43" s="113">
        <f t="shared" si="9"/>
        <v>82</v>
      </c>
      <c r="N43" s="113">
        <f t="shared" si="9"/>
        <v>82</v>
      </c>
      <c r="O43" s="113">
        <f t="shared" si="9"/>
        <v>2267956</v>
      </c>
      <c r="P43" s="113">
        <f t="shared" si="9"/>
        <v>0</v>
      </c>
      <c r="Q43" s="113">
        <f t="shared" si="9"/>
        <v>0</v>
      </c>
      <c r="R43" s="113">
        <f t="shared" si="9"/>
        <v>0</v>
      </c>
      <c r="S43" s="113">
        <f t="shared" si="9"/>
        <v>0</v>
      </c>
      <c r="T43" s="113">
        <f t="shared" si="9"/>
        <v>0</v>
      </c>
      <c r="U43" s="113">
        <f t="shared" si="9"/>
        <v>0</v>
      </c>
      <c r="V43" s="113">
        <f t="shared" si="9"/>
        <v>82</v>
      </c>
      <c r="W43" s="113">
        <f t="shared" si="9"/>
        <v>2267956</v>
      </c>
      <c r="X43" s="113">
        <f t="shared" si="9"/>
        <v>82</v>
      </c>
      <c r="Y43" s="113">
        <f t="shared" si="9"/>
        <v>0</v>
      </c>
      <c r="Z43" s="113">
        <f t="shared" si="9"/>
        <v>0</v>
      </c>
      <c r="AA43" s="113">
        <f t="shared" si="9"/>
        <v>0</v>
      </c>
      <c r="AB43" s="19"/>
      <c r="AC43" s="98"/>
      <c r="AD43" s="57"/>
      <c r="AE43" s="58"/>
      <c r="AG43" s="59"/>
      <c r="AH43" s="59"/>
      <c r="AI43" s="60"/>
      <c r="AJ43" s="61"/>
    </row>
    <row r="44" spans="1:36" s="65" customFormat="1" ht="120.75" customHeight="1">
      <c r="A44" s="48">
        <v>1</v>
      </c>
      <c r="B44" s="114" t="s">
        <v>101</v>
      </c>
      <c r="C44" s="46">
        <v>38.4</v>
      </c>
      <c r="D44" s="46">
        <f>G44+H44</f>
        <v>377961.96</v>
      </c>
      <c r="E44" s="46">
        <v>38.4</v>
      </c>
      <c r="F44" s="46">
        <v>38.4</v>
      </c>
      <c r="G44" s="46">
        <v>377961.96</v>
      </c>
      <c r="H44" s="27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62"/>
      <c r="AC44" s="98"/>
      <c r="AD44" s="63"/>
      <c r="AE44" s="64"/>
      <c r="AG44" s="66"/>
      <c r="AH44" s="66"/>
      <c r="AI44" s="67"/>
      <c r="AJ44" s="68"/>
    </row>
    <row r="45" spans="1:36" s="20" customFormat="1" ht="120.75" customHeight="1">
      <c r="A45" s="18">
        <v>2</v>
      </c>
      <c r="B45" s="111" t="s">
        <v>102</v>
      </c>
      <c r="C45" s="27">
        <v>50.2</v>
      </c>
      <c r="D45" s="27">
        <f>C45*27658</f>
        <v>1388431.6</v>
      </c>
      <c r="E45" s="27">
        <v>0</v>
      </c>
      <c r="F45" s="27">
        <v>0</v>
      </c>
      <c r="G45" s="27">
        <v>0</v>
      </c>
      <c r="H45" s="27">
        <v>0</v>
      </c>
      <c r="I45" s="46">
        <v>0</v>
      </c>
      <c r="J45" s="46">
        <v>0</v>
      </c>
      <c r="K45" s="46">
        <v>0</v>
      </c>
      <c r="L45" s="46">
        <v>0</v>
      </c>
      <c r="M45" s="27">
        <v>50.2</v>
      </c>
      <c r="N45" s="27">
        <v>50.2</v>
      </c>
      <c r="O45" s="27">
        <f>N45*27658</f>
        <v>1388431.6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27">
        <v>50.2</v>
      </c>
      <c r="W45" s="27">
        <f>V45*27658</f>
        <v>1388431.6</v>
      </c>
      <c r="X45" s="27">
        <v>50.2</v>
      </c>
      <c r="Y45" s="46">
        <v>0</v>
      </c>
      <c r="Z45" s="46">
        <v>0</v>
      </c>
      <c r="AA45" s="46">
        <v>0</v>
      </c>
      <c r="AB45" s="19"/>
      <c r="AC45" s="63"/>
      <c r="AD45" s="57"/>
      <c r="AE45" s="58"/>
      <c r="AG45" s="59"/>
      <c r="AH45" s="59"/>
      <c r="AI45" s="60"/>
      <c r="AJ45" s="61"/>
    </row>
    <row r="46" spans="1:36" s="100" customFormat="1" ht="120.75" customHeight="1">
      <c r="A46" s="18">
        <v>3</v>
      </c>
      <c r="B46" s="111" t="s">
        <v>103</v>
      </c>
      <c r="C46" s="27">
        <v>42.9</v>
      </c>
      <c r="D46" s="46">
        <f>G46+H46</f>
        <v>1266794.0999999999</v>
      </c>
      <c r="E46" s="27">
        <v>42.9</v>
      </c>
      <c r="F46" s="27">
        <v>42.9</v>
      </c>
      <c r="G46" s="46">
        <v>441332.51</v>
      </c>
      <c r="H46" s="27">
        <f>C46*29529-G46</f>
        <v>825461.58999999985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97"/>
      <c r="AC46" s="98"/>
      <c r="AD46" s="98"/>
      <c r="AE46" s="99"/>
      <c r="AG46" s="101"/>
      <c r="AH46" s="101"/>
      <c r="AI46" s="102"/>
      <c r="AJ46" s="103"/>
    </row>
    <row r="47" spans="1:36" s="107" customFormat="1" ht="130.5" customHeight="1">
      <c r="A47" s="18">
        <v>4</v>
      </c>
      <c r="B47" s="111" t="s">
        <v>134</v>
      </c>
      <c r="C47" s="27">
        <v>49.9</v>
      </c>
      <c r="D47" s="46">
        <f>G47+H47</f>
        <v>1129442.2399999998</v>
      </c>
      <c r="E47" s="27">
        <v>49.9</v>
      </c>
      <c r="F47" s="27">
        <v>49.9</v>
      </c>
      <c r="G47" s="46">
        <v>441332.52</v>
      </c>
      <c r="H47" s="27">
        <f>(C47*29529-G47)/3*2</f>
        <v>688109.71999999986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104"/>
      <c r="AC47" s="98"/>
      <c r="AD47" s="105"/>
      <c r="AE47" s="106"/>
      <c r="AG47" s="108"/>
      <c r="AH47" s="108"/>
      <c r="AI47" s="109"/>
      <c r="AJ47" s="110"/>
    </row>
    <row r="48" spans="1:36" s="107" customFormat="1" ht="120.75" customHeight="1">
      <c r="A48" s="18">
        <v>5</v>
      </c>
      <c r="B48" s="111" t="s">
        <v>135</v>
      </c>
      <c r="C48" s="27">
        <v>40.9</v>
      </c>
      <c r="D48" s="46">
        <f>G48+H48</f>
        <v>932423.59999999986</v>
      </c>
      <c r="E48" s="27">
        <v>40.9</v>
      </c>
      <c r="F48" s="27">
        <v>40.9</v>
      </c>
      <c r="G48" s="46">
        <v>381798.6</v>
      </c>
      <c r="H48" s="27">
        <f>(C48*29529-G48)/3*2</f>
        <v>550624.99999999988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104"/>
      <c r="AC48" s="98"/>
      <c r="AD48" s="105"/>
      <c r="AE48" s="106"/>
      <c r="AG48" s="108"/>
      <c r="AH48" s="108"/>
      <c r="AI48" s="109"/>
      <c r="AJ48" s="110"/>
    </row>
    <row r="49" spans="1:36" s="100" customFormat="1" ht="116.25" customHeight="1" thickBot="1">
      <c r="A49" s="52">
        <v>6</v>
      </c>
      <c r="B49" s="112" t="s">
        <v>108</v>
      </c>
      <c r="C49" s="44">
        <v>38.299999999999997</v>
      </c>
      <c r="D49" s="46">
        <f>G49+H49</f>
        <v>1130960.7</v>
      </c>
      <c r="E49" s="44">
        <v>38.299999999999997</v>
      </c>
      <c r="F49" s="44">
        <v>38.299999999999997</v>
      </c>
      <c r="G49" s="46">
        <v>377267.4</v>
      </c>
      <c r="H49" s="27">
        <f>C49*29529-G49</f>
        <v>753693.29999999993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97"/>
      <c r="AC49" s="98"/>
      <c r="AD49" s="98"/>
      <c r="AE49" s="99"/>
      <c r="AG49" s="101"/>
      <c r="AH49" s="101"/>
      <c r="AI49" s="102"/>
      <c r="AJ49" s="103"/>
    </row>
    <row r="50" spans="1:36" s="20" customFormat="1" ht="50.25" customHeight="1" thickBot="1">
      <c r="A50" s="126" t="s">
        <v>116</v>
      </c>
      <c r="B50" s="127"/>
      <c r="C50" s="113">
        <f>SUM(C44:C49)</f>
        <v>260.60000000000002</v>
      </c>
      <c r="D50" s="113">
        <f t="shared" ref="D50:AA50" si="10">SUM(D44:D49)</f>
        <v>6226014.2000000002</v>
      </c>
      <c r="E50" s="113">
        <f t="shared" si="10"/>
        <v>210.39999999999998</v>
      </c>
      <c r="F50" s="113">
        <f t="shared" si="10"/>
        <v>210.39999999999998</v>
      </c>
      <c r="G50" s="113">
        <f t="shared" si="10"/>
        <v>2019692.9899999998</v>
      </c>
      <c r="H50" s="113">
        <f t="shared" si="10"/>
        <v>2817889.6099999994</v>
      </c>
      <c r="I50" s="113">
        <f t="shared" si="10"/>
        <v>0</v>
      </c>
      <c r="J50" s="113">
        <f t="shared" si="10"/>
        <v>0</v>
      </c>
      <c r="K50" s="113">
        <f t="shared" si="10"/>
        <v>0</v>
      </c>
      <c r="L50" s="113">
        <f t="shared" si="10"/>
        <v>0</v>
      </c>
      <c r="M50" s="113">
        <f t="shared" si="10"/>
        <v>50.2</v>
      </c>
      <c r="N50" s="113">
        <f t="shared" si="10"/>
        <v>50.2</v>
      </c>
      <c r="O50" s="113">
        <f t="shared" si="10"/>
        <v>1388431.6</v>
      </c>
      <c r="P50" s="113">
        <f t="shared" si="10"/>
        <v>0</v>
      </c>
      <c r="Q50" s="113">
        <f t="shared" si="10"/>
        <v>0</v>
      </c>
      <c r="R50" s="113">
        <f t="shared" si="10"/>
        <v>0</v>
      </c>
      <c r="S50" s="113">
        <f t="shared" si="10"/>
        <v>0</v>
      </c>
      <c r="T50" s="113">
        <f t="shared" si="10"/>
        <v>0</v>
      </c>
      <c r="U50" s="113">
        <f t="shared" si="10"/>
        <v>0</v>
      </c>
      <c r="V50" s="113">
        <f t="shared" si="10"/>
        <v>50.2</v>
      </c>
      <c r="W50" s="113">
        <f t="shared" si="10"/>
        <v>1388431.6</v>
      </c>
      <c r="X50" s="113">
        <f t="shared" si="10"/>
        <v>50.2</v>
      </c>
      <c r="Y50" s="113">
        <f t="shared" si="10"/>
        <v>0</v>
      </c>
      <c r="Z50" s="113">
        <f t="shared" si="10"/>
        <v>0</v>
      </c>
      <c r="AA50" s="113">
        <f t="shared" si="10"/>
        <v>0</v>
      </c>
      <c r="AB50" s="19"/>
      <c r="AC50" s="98"/>
      <c r="AD50" s="57"/>
      <c r="AE50" s="58"/>
      <c r="AG50" s="59"/>
      <c r="AH50" s="59"/>
      <c r="AI50" s="60"/>
      <c r="AJ50" s="61"/>
    </row>
    <row r="51" spans="1:36" s="100" customFormat="1" ht="120" customHeight="1">
      <c r="A51" s="116">
        <v>1</v>
      </c>
      <c r="B51" s="117" t="s">
        <v>80</v>
      </c>
      <c r="C51" s="118">
        <v>39.5</v>
      </c>
      <c r="D51" s="118">
        <f>G51+H51</f>
        <v>1166395.5</v>
      </c>
      <c r="E51" s="118">
        <v>39.5</v>
      </c>
      <c r="F51" s="118">
        <v>39.5</v>
      </c>
      <c r="G51" s="118">
        <v>313082</v>
      </c>
      <c r="H51" s="118">
        <f>C51*29529-G51</f>
        <v>853313.5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9">
        <v>0</v>
      </c>
      <c r="Q51" s="118">
        <v>0</v>
      </c>
      <c r="R51" s="118">
        <v>0</v>
      </c>
      <c r="S51" s="118">
        <v>0</v>
      </c>
      <c r="T51" s="118">
        <v>0</v>
      </c>
      <c r="U51" s="119">
        <v>0</v>
      </c>
      <c r="V51" s="119">
        <v>0</v>
      </c>
      <c r="W51" s="118">
        <v>0</v>
      </c>
      <c r="X51" s="118">
        <v>0</v>
      </c>
      <c r="Y51" s="118">
        <v>0</v>
      </c>
      <c r="Z51" s="119">
        <v>0</v>
      </c>
      <c r="AA51" s="119">
        <v>0</v>
      </c>
      <c r="AB51" s="97"/>
      <c r="AC51" s="98"/>
      <c r="AD51" s="98"/>
      <c r="AE51" s="99"/>
      <c r="AG51" s="101"/>
      <c r="AH51" s="101"/>
      <c r="AI51" s="102"/>
      <c r="AJ51" s="103"/>
    </row>
    <row r="52" spans="1:36" s="100" customFormat="1" ht="116.25" customHeight="1">
      <c r="A52" s="48">
        <v>2</v>
      </c>
      <c r="B52" s="114" t="s">
        <v>81</v>
      </c>
      <c r="C52" s="46">
        <v>79.5</v>
      </c>
      <c r="D52" s="46">
        <f>G52+H52</f>
        <v>2347555.5</v>
      </c>
      <c r="E52" s="46">
        <v>79.5</v>
      </c>
      <c r="F52" s="46">
        <v>79.5</v>
      </c>
      <c r="G52" s="46">
        <v>576739</v>
      </c>
      <c r="H52" s="46">
        <f>C52*29529-G52</f>
        <v>1770816.5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P52+R52+T52+V52</f>
        <v>0</v>
      </c>
      <c r="O52" s="46">
        <f>Q52+S52+U52+W52</f>
        <v>0</v>
      </c>
      <c r="P52" s="47">
        <f>SUM(P59)</f>
        <v>0</v>
      </c>
      <c r="Q52" s="46">
        <f>SUM(Q59)</f>
        <v>0</v>
      </c>
      <c r="R52" s="46">
        <f>SUM(R59)</f>
        <v>0</v>
      </c>
      <c r="S52" s="46">
        <f>SUM(S59)</f>
        <v>0</v>
      </c>
      <c r="T52" s="46">
        <v>0</v>
      </c>
      <c r="U52" s="47">
        <v>0</v>
      </c>
      <c r="V52" s="47">
        <f>SUM(V59)</f>
        <v>0</v>
      </c>
      <c r="W52" s="46">
        <f>SUM(W59)</f>
        <v>0</v>
      </c>
      <c r="X52" s="46">
        <v>0</v>
      </c>
      <c r="Y52" s="46">
        <f>SUM(Y59)</f>
        <v>0</v>
      </c>
      <c r="Z52" s="47">
        <f>SUM(Z59)</f>
        <v>0</v>
      </c>
      <c r="AA52" s="47">
        <v>0</v>
      </c>
      <c r="AB52" s="97"/>
      <c r="AC52" s="98"/>
      <c r="AD52" s="98"/>
      <c r="AE52" s="99"/>
      <c r="AG52" s="101"/>
      <c r="AH52" s="101"/>
      <c r="AI52" s="102"/>
      <c r="AJ52" s="103"/>
    </row>
    <row r="53" spans="1:36" s="20" customFormat="1" ht="116.25" customHeight="1" thickBot="1">
      <c r="A53" s="52">
        <v>3</v>
      </c>
      <c r="B53" s="112" t="s">
        <v>82</v>
      </c>
      <c r="C53" s="44">
        <v>51.9</v>
      </c>
      <c r="D53" s="44">
        <f>C53*27658</f>
        <v>1435450.2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51.9</v>
      </c>
      <c r="N53" s="44">
        <v>51.9</v>
      </c>
      <c r="O53" s="44">
        <f>N53*27658</f>
        <v>1435450.2</v>
      </c>
      <c r="P53" s="45">
        <v>0</v>
      </c>
      <c r="Q53" s="44">
        <v>0</v>
      </c>
      <c r="R53" s="44">
        <v>0</v>
      </c>
      <c r="S53" s="44">
        <v>0</v>
      </c>
      <c r="T53" s="44">
        <v>0</v>
      </c>
      <c r="U53" s="45">
        <v>0</v>
      </c>
      <c r="V53" s="44">
        <v>51.9</v>
      </c>
      <c r="W53" s="44">
        <f>V53*27658</f>
        <v>1435450.2</v>
      </c>
      <c r="X53" s="44">
        <v>51.9</v>
      </c>
      <c r="Y53" s="44">
        <f>SUM(Y99)</f>
        <v>0</v>
      </c>
      <c r="Z53" s="45">
        <f>SUM(Z99)</f>
        <v>0</v>
      </c>
      <c r="AA53" s="28">
        <v>0</v>
      </c>
      <c r="AB53" s="19"/>
      <c r="AC53" s="63"/>
      <c r="AD53" s="57"/>
      <c r="AE53" s="58"/>
      <c r="AG53" s="59"/>
      <c r="AH53" s="59"/>
      <c r="AI53" s="60"/>
      <c r="AJ53" s="61"/>
    </row>
    <row r="54" spans="1:36" s="20" customFormat="1" ht="55.5" customHeight="1" thickBot="1">
      <c r="A54" s="126" t="s">
        <v>117</v>
      </c>
      <c r="B54" s="127"/>
      <c r="C54" s="113">
        <f>SUM(C51:C53)</f>
        <v>170.9</v>
      </c>
      <c r="D54" s="113">
        <f t="shared" ref="D54:AA54" si="11">SUM(D51:D53)</f>
        <v>4949401.2</v>
      </c>
      <c r="E54" s="113">
        <f t="shared" si="11"/>
        <v>119</v>
      </c>
      <c r="F54" s="113">
        <f t="shared" si="11"/>
        <v>119</v>
      </c>
      <c r="G54" s="113">
        <f t="shared" si="11"/>
        <v>889821</v>
      </c>
      <c r="H54" s="113">
        <f t="shared" si="11"/>
        <v>2624130</v>
      </c>
      <c r="I54" s="113">
        <f t="shared" si="11"/>
        <v>0</v>
      </c>
      <c r="J54" s="113">
        <f t="shared" si="11"/>
        <v>0</v>
      </c>
      <c r="K54" s="113">
        <f t="shared" si="11"/>
        <v>0</v>
      </c>
      <c r="L54" s="113">
        <f t="shared" si="11"/>
        <v>0</v>
      </c>
      <c r="M54" s="113">
        <f t="shared" si="11"/>
        <v>51.9</v>
      </c>
      <c r="N54" s="113">
        <f t="shared" si="11"/>
        <v>51.9</v>
      </c>
      <c r="O54" s="113">
        <f t="shared" si="11"/>
        <v>1435450.2</v>
      </c>
      <c r="P54" s="113">
        <f t="shared" si="11"/>
        <v>0</v>
      </c>
      <c r="Q54" s="113">
        <f t="shared" si="11"/>
        <v>0</v>
      </c>
      <c r="R54" s="113">
        <f t="shared" si="11"/>
        <v>0</v>
      </c>
      <c r="S54" s="113">
        <f t="shared" si="11"/>
        <v>0</v>
      </c>
      <c r="T54" s="113">
        <f t="shared" si="11"/>
        <v>0</v>
      </c>
      <c r="U54" s="113">
        <f t="shared" si="11"/>
        <v>0</v>
      </c>
      <c r="V54" s="113">
        <f t="shared" si="11"/>
        <v>51.9</v>
      </c>
      <c r="W54" s="113">
        <f t="shared" si="11"/>
        <v>1435450.2</v>
      </c>
      <c r="X54" s="113">
        <f t="shared" si="11"/>
        <v>51.9</v>
      </c>
      <c r="Y54" s="113">
        <f t="shared" si="11"/>
        <v>0</v>
      </c>
      <c r="Z54" s="113">
        <f t="shared" si="11"/>
        <v>0</v>
      </c>
      <c r="AA54" s="113">
        <f t="shared" si="11"/>
        <v>0</v>
      </c>
      <c r="AB54" s="19"/>
      <c r="AC54" s="98"/>
      <c r="AD54" s="57"/>
      <c r="AE54" s="58"/>
      <c r="AG54" s="59"/>
      <c r="AH54" s="59"/>
      <c r="AI54" s="60"/>
      <c r="AJ54" s="61"/>
    </row>
    <row r="55" spans="1:36" s="65" customFormat="1" ht="116.25" customHeight="1">
      <c r="A55" s="48">
        <v>1</v>
      </c>
      <c r="B55" s="114" t="s">
        <v>84</v>
      </c>
      <c r="C55" s="46">
        <v>46.2</v>
      </c>
      <c r="D55" s="46">
        <f>G55+H55</f>
        <v>416857.46</v>
      </c>
      <c r="E55" s="46">
        <v>46.2</v>
      </c>
      <c r="F55" s="46">
        <v>46.2</v>
      </c>
      <c r="G55" s="46">
        <v>416857.46</v>
      </c>
      <c r="H55" s="27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P55+R55+T55+V55</f>
        <v>0</v>
      </c>
      <c r="O55" s="46">
        <f>Q55+S55+U55+W55</f>
        <v>0</v>
      </c>
      <c r="P55" s="47">
        <f>SUM(P44)</f>
        <v>0</v>
      </c>
      <c r="Q55" s="46">
        <f>SUM(Q44)</f>
        <v>0</v>
      </c>
      <c r="R55" s="46">
        <f>SUM(R44)</f>
        <v>0</v>
      </c>
      <c r="S55" s="46">
        <f>SUM(S44)</f>
        <v>0</v>
      </c>
      <c r="T55" s="46">
        <v>0</v>
      </c>
      <c r="U55" s="47">
        <v>0</v>
      </c>
      <c r="V55" s="47">
        <f>SUM(V44)</f>
        <v>0</v>
      </c>
      <c r="W55" s="46">
        <f>SUM(W44)</f>
        <v>0</v>
      </c>
      <c r="X55" s="46">
        <v>0</v>
      </c>
      <c r="Y55" s="46">
        <f>SUM(Y44)</f>
        <v>0</v>
      </c>
      <c r="Z55" s="47">
        <f>SUM(Z44)</f>
        <v>0</v>
      </c>
      <c r="AA55" s="28">
        <v>0</v>
      </c>
      <c r="AB55" s="62"/>
      <c r="AC55" s="98"/>
      <c r="AD55" s="63"/>
      <c r="AE55" s="64"/>
      <c r="AG55" s="66"/>
      <c r="AH55" s="66"/>
      <c r="AI55" s="67"/>
      <c r="AJ55" s="68"/>
    </row>
    <row r="56" spans="1:36" s="20" customFormat="1" ht="116.25" customHeight="1" thickBot="1">
      <c r="A56" s="52">
        <v>2</v>
      </c>
      <c r="B56" s="112" t="s">
        <v>86</v>
      </c>
      <c r="C56" s="44">
        <v>48.9</v>
      </c>
      <c r="D56" s="44">
        <f>C56*27658</f>
        <v>1352476.2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48.9</v>
      </c>
      <c r="N56" s="44">
        <v>48.9</v>
      </c>
      <c r="O56" s="44">
        <f>N56*27658</f>
        <v>1352476.2</v>
      </c>
      <c r="P56" s="45">
        <v>0</v>
      </c>
      <c r="Q56" s="44">
        <v>0</v>
      </c>
      <c r="R56" s="44">
        <v>0</v>
      </c>
      <c r="S56" s="44">
        <v>0</v>
      </c>
      <c r="T56" s="44">
        <v>0</v>
      </c>
      <c r="U56" s="45">
        <v>0</v>
      </c>
      <c r="V56" s="44">
        <v>48.9</v>
      </c>
      <c r="W56" s="44">
        <f>V56*27658</f>
        <v>1352476.2</v>
      </c>
      <c r="X56" s="44">
        <v>48.9</v>
      </c>
      <c r="Y56" s="44">
        <f>SUM(Y94)</f>
        <v>0</v>
      </c>
      <c r="Z56" s="45">
        <f>SUM(Z94)</f>
        <v>0</v>
      </c>
      <c r="AA56" s="28">
        <v>0</v>
      </c>
      <c r="AB56" s="19"/>
      <c r="AC56" s="63"/>
      <c r="AD56" s="57"/>
      <c r="AE56" s="58"/>
      <c r="AG56" s="59"/>
      <c r="AH56" s="59"/>
      <c r="AI56" s="60"/>
      <c r="AJ56" s="61"/>
    </row>
    <row r="57" spans="1:36" s="20" customFormat="1" ht="53.25" customHeight="1" thickBot="1">
      <c r="A57" s="126" t="s">
        <v>118</v>
      </c>
      <c r="B57" s="127"/>
      <c r="C57" s="113">
        <f>SUM(C55:C56)</f>
        <v>95.1</v>
      </c>
      <c r="D57" s="113">
        <f t="shared" ref="D57:AA57" si="12">SUM(D55:D56)</f>
        <v>1769333.66</v>
      </c>
      <c r="E57" s="113">
        <f t="shared" si="12"/>
        <v>46.2</v>
      </c>
      <c r="F57" s="113">
        <f t="shared" si="12"/>
        <v>46.2</v>
      </c>
      <c r="G57" s="113">
        <f t="shared" si="12"/>
        <v>416857.46</v>
      </c>
      <c r="H57" s="113">
        <f t="shared" si="12"/>
        <v>0</v>
      </c>
      <c r="I57" s="113">
        <f t="shared" si="12"/>
        <v>0</v>
      </c>
      <c r="J57" s="113">
        <f t="shared" si="12"/>
        <v>0</v>
      </c>
      <c r="K57" s="113">
        <f t="shared" si="12"/>
        <v>0</v>
      </c>
      <c r="L57" s="113">
        <f t="shared" si="12"/>
        <v>0</v>
      </c>
      <c r="M57" s="113">
        <f t="shared" si="12"/>
        <v>48.9</v>
      </c>
      <c r="N57" s="113">
        <f t="shared" si="12"/>
        <v>48.9</v>
      </c>
      <c r="O57" s="113">
        <f t="shared" si="12"/>
        <v>1352476.2</v>
      </c>
      <c r="P57" s="113">
        <f t="shared" si="12"/>
        <v>0</v>
      </c>
      <c r="Q57" s="113">
        <f t="shared" si="12"/>
        <v>0</v>
      </c>
      <c r="R57" s="113">
        <f t="shared" si="12"/>
        <v>0</v>
      </c>
      <c r="S57" s="113">
        <f t="shared" si="12"/>
        <v>0</v>
      </c>
      <c r="T57" s="113">
        <f t="shared" si="12"/>
        <v>0</v>
      </c>
      <c r="U57" s="113">
        <f t="shared" si="12"/>
        <v>0</v>
      </c>
      <c r="V57" s="113">
        <f t="shared" si="12"/>
        <v>48.9</v>
      </c>
      <c r="W57" s="113">
        <f t="shared" si="12"/>
        <v>1352476.2</v>
      </c>
      <c r="X57" s="113">
        <f t="shared" si="12"/>
        <v>48.9</v>
      </c>
      <c r="Y57" s="113">
        <f t="shared" si="12"/>
        <v>0</v>
      </c>
      <c r="Z57" s="113">
        <f t="shared" si="12"/>
        <v>0</v>
      </c>
      <c r="AA57" s="113">
        <f t="shared" si="12"/>
        <v>0</v>
      </c>
      <c r="AB57" s="19"/>
      <c r="AC57" s="98"/>
      <c r="AD57" s="57"/>
      <c r="AE57" s="58"/>
      <c r="AG57" s="59"/>
      <c r="AH57" s="59"/>
      <c r="AI57" s="60"/>
      <c r="AJ57" s="61"/>
    </row>
    <row r="58" spans="1:36" s="100" customFormat="1" ht="89.25" customHeight="1">
      <c r="A58" s="48">
        <v>1</v>
      </c>
      <c r="B58" s="114" t="s">
        <v>93</v>
      </c>
      <c r="C58" s="46">
        <v>70</v>
      </c>
      <c r="D58" s="46">
        <f>G58+H58</f>
        <v>2067030</v>
      </c>
      <c r="E58" s="46">
        <v>70</v>
      </c>
      <c r="F58" s="46">
        <v>70</v>
      </c>
      <c r="G58" s="46">
        <v>532617.88</v>
      </c>
      <c r="H58" s="27">
        <f>C58*29529-G58</f>
        <v>1534412.12</v>
      </c>
      <c r="I58" s="46">
        <v>0</v>
      </c>
      <c r="J58" s="46">
        <v>0</v>
      </c>
      <c r="K58" s="46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97"/>
      <c r="AC58" s="98"/>
      <c r="AD58" s="98"/>
      <c r="AE58" s="99"/>
      <c r="AG58" s="101"/>
      <c r="AH58" s="101"/>
      <c r="AI58" s="102"/>
      <c r="AJ58" s="103"/>
    </row>
    <row r="59" spans="1:36" s="100" customFormat="1" ht="79.5" customHeight="1">
      <c r="A59" s="18">
        <v>2</v>
      </c>
      <c r="B59" s="111" t="s">
        <v>94</v>
      </c>
      <c r="C59" s="27">
        <v>46</v>
      </c>
      <c r="D59" s="46">
        <f>G59+H59</f>
        <v>1358334</v>
      </c>
      <c r="E59" s="27">
        <v>46</v>
      </c>
      <c r="F59" s="27">
        <v>46</v>
      </c>
      <c r="G59" s="46">
        <v>415534.48</v>
      </c>
      <c r="H59" s="27">
        <f>C59*29529-G59</f>
        <v>942799.52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97"/>
      <c r="AC59" s="98"/>
      <c r="AD59" s="98"/>
      <c r="AE59" s="99"/>
      <c r="AG59" s="101"/>
      <c r="AH59" s="101"/>
      <c r="AI59" s="102"/>
      <c r="AJ59" s="103"/>
    </row>
    <row r="60" spans="1:36" s="20" customFormat="1" ht="119.25" customHeight="1">
      <c r="A60" s="18">
        <v>3</v>
      </c>
      <c r="B60" s="111" t="s">
        <v>95</v>
      </c>
      <c r="C60" s="27">
        <v>46.1</v>
      </c>
      <c r="D60" s="27">
        <f>C60*27658</f>
        <v>1275033.8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46.1</v>
      </c>
      <c r="N60" s="27">
        <v>46.1</v>
      </c>
      <c r="O60" s="27">
        <f>N60*27658</f>
        <v>1275033.8</v>
      </c>
      <c r="P60" s="28">
        <v>0</v>
      </c>
      <c r="Q60" s="27">
        <v>0</v>
      </c>
      <c r="R60" s="27">
        <v>0</v>
      </c>
      <c r="S60" s="27">
        <v>0</v>
      </c>
      <c r="T60" s="27">
        <v>0</v>
      </c>
      <c r="U60" s="28">
        <v>0</v>
      </c>
      <c r="V60" s="27">
        <v>46.1</v>
      </c>
      <c r="W60" s="27">
        <f>V60*27658</f>
        <v>1275033.8</v>
      </c>
      <c r="X60" s="27">
        <v>46.1</v>
      </c>
      <c r="Y60" s="27">
        <v>0</v>
      </c>
      <c r="Z60" s="27">
        <v>0</v>
      </c>
      <c r="AA60" s="28">
        <v>0</v>
      </c>
      <c r="AB60" s="19"/>
      <c r="AC60" s="63"/>
      <c r="AD60" s="57"/>
      <c r="AE60" s="58"/>
      <c r="AG60" s="59"/>
      <c r="AH60" s="59"/>
      <c r="AI60" s="60"/>
      <c r="AJ60" s="61"/>
    </row>
    <row r="61" spans="1:36" s="20" customFormat="1" ht="119.25" customHeight="1">
      <c r="A61" s="18">
        <v>4</v>
      </c>
      <c r="B61" s="111" t="s">
        <v>98</v>
      </c>
      <c r="C61" s="27">
        <v>47.5</v>
      </c>
      <c r="D61" s="27">
        <f>C61*27658</f>
        <v>1313755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47.5</v>
      </c>
      <c r="N61" s="27">
        <v>47.5</v>
      </c>
      <c r="O61" s="27">
        <f>N61*27658</f>
        <v>1313755</v>
      </c>
      <c r="P61" s="28">
        <v>0</v>
      </c>
      <c r="Q61" s="27">
        <v>0</v>
      </c>
      <c r="R61" s="27">
        <v>0</v>
      </c>
      <c r="S61" s="27">
        <v>0</v>
      </c>
      <c r="T61" s="27">
        <v>0</v>
      </c>
      <c r="U61" s="28">
        <v>0</v>
      </c>
      <c r="V61" s="27">
        <v>47.5</v>
      </c>
      <c r="W61" s="27">
        <f>V61*27658</f>
        <v>1313755</v>
      </c>
      <c r="X61" s="27">
        <v>47.5</v>
      </c>
      <c r="Y61" s="27">
        <v>0</v>
      </c>
      <c r="Z61" s="27">
        <v>0</v>
      </c>
      <c r="AA61" s="28">
        <v>0</v>
      </c>
      <c r="AB61" s="19"/>
      <c r="AC61" s="63"/>
      <c r="AD61" s="57"/>
      <c r="AE61" s="58"/>
      <c r="AG61" s="59"/>
      <c r="AH61" s="59"/>
      <c r="AI61" s="60"/>
      <c r="AJ61" s="61"/>
    </row>
    <row r="62" spans="1:36" s="20" customFormat="1" ht="116.25" customHeight="1" thickBot="1">
      <c r="A62" s="52">
        <v>5</v>
      </c>
      <c r="B62" s="112" t="s">
        <v>99</v>
      </c>
      <c r="C62" s="44">
        <v>46.9</v>
      </c>
      <c r="D62" s="44">
        <f>C62*27658</f>
        <v>1297160.2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46.9</v>
      </c>
      <c r="N62" s="44">
        <v>46.9</v>
      </c>
      <c r="O62" s="44">
        <f>N62*27658</f>
        <v>1297160.2</v>
      </c>
      <c r="P62" s="45">
        <v>0</v>
      </c>
      <c r="Q62" s="44">
        <v>0</v>
      </c>
      <c r="R62" s="44">
        <v>0</v>
      </c>
      <c r="S62" s="44">
        <v>0</v>
      </c>
      <c r="T62" s="44">
        <v>0</v>
      </c>
      <c r="U62" s="45">
        <v>0</v>
      </c>
      <c r="V62" s="44">
        <v>46.9</v>
      </c>
      <c r="W62" s="44">
        <f>V62*27658</f>
        <v>1297160.2</v>
      </c>
      <c r="X62" s="44">
        <v>46.9</v>
      </c>
      <c r="Y62" s="27">
        <v>0</v>
      </c>
      <c r="Z62" s="27">
        <v>0</v>
      </c>
      <c r="AA62" s="28">
        <v>0</v>
      </c>
      <c r="AB62" s="19"/>
      <c r="AC62" s="63"/>
      <c r="AD62" s="57"/>
      <c r="AE62" s="58"/>
      <c r="AG62" s="59"/>
      <c r="AH62" s="59"/>
      <c r="AI62" s="60"/>
      <c r="AJ62" s="61"/>
    </row>
    <row r="63" spans="1:36" s="20" customFormat="1" ht="56.25" customHeight="1" thickBot="1">
      <c r="A63" s="126" t="s">
        <v>119</v>
      </c>
      <c r="B63" s="127"/>
      <c r="C63" s="113">
        <f>SUM(C58:C62)</f>
        <v>256.5</v>
      </c>
      <c r="D63" s="113">
        <f t="shared" ref="D63:AA63" si="13">SUM(D58:D62)</f>
        <v>7311313</v>
      </c>
      <c r="E63" s="113">
        <f t="shared" si="13"/>
        <v>116</v>
      </c>
      <c r="F63" s="113">
        <f t="shared" si="13"/>
        <v>116</v>
      </c>
      <c r="G63" s="113">
        <f t="shared" si="13"/>
        <v>948152.36</v>
      </c>
      <c r="H63" s="113">
        <f t="shared" si="13"/>
        <v>2477211.64</v>
      </c>
      <c r="I63" s="113">
        <f t="shared" si="13"/>
        <v>0</v>
      </c>
      <c r="J63" s="113">
        <f t="shared" si="13"/>
        <v>0</v>
      </c>
      <c r="K63" s="113">
        <f t="shared" si="13"/>
        <v>0</v>
      </c>
      <c r="L63" s="113">
        <f t="shared" si="13"/>
        <v>0</v>
      </c>
      <c r="M63" s="113">
        <f t="shared" si="13"/>
        <v>140.5</v>
      </c>
      <c r="N63" s="113">
        <f t="shared" si="13"/>
        <v>140.5</v>
      </c>
      <c r="O63" s="113">
        <f t="shared" si="13"/>
        <v>3885949</v>
      </c>
      <c r="P63" s="113">
        <f t="shared" si="13"/>
        <v>0</v>
      </c>
      <c r="Q63" s="113">
        <f t="shared" si="13"/>
        <v>0</v>
      </c>
      <c r="R63" s="113">
        <f t="shared" si="13"/>
        <v>0</v>
      </c>
      <c r="S63" s="113">
        <f t="shared" si="13"/>
        <v>0</v>
      </c>
      <c r="T63" s="113">
        <f t="shared" si="13"/>
        <v>0</v>
      </c>
      <c r="U63" s="113">
        <f t="shared" si="13"/>
        <v>0</v>
      </c>
      <c r="V63" s="113">
        <f t="shared" si="13"/>
        <v>140.5</v>
      </c>
      <c r="W63" s="113">
        <f t="shared" si="13"/>
        <v>3885949</v>
      </c>
      <c r="X63" s="113">
        <f t="shared" si="13"/>
        <v>140.5</v>
      </c>
      <c r="Y63" s="113">
        <f t="shared" si="13"/>
        <v>0</v>
      </c>
      <c r="Z63" s="113">
        <f t="shared" si="13"/>
        <v>0</v>
      </c>
      <c r="AA63" s="113">
        <f t="shared" si="13"/>
        <v>0</v>
      </c>
      <c r="AB63" s="19"/>
      <c r="AC63" s="98"/>
      <c r="AD63" s="57"/>
      <c r="AE63" s="58"/>
      <c r="AG63" s="59"/>
      <c r="AH63" s="59"/>
      <c r="AI63" s="60"/>
      <c r="AJ63" s="61"/>
    </row>
    <row r="64" spans="1:36" s="20" customFormat="1" ht="123.75" customHeight="1" thickBot="1">
      <c r="A64" s="49">
        <v>1</v>
      </c>
      <c r="B64" s="115" t="s">
        <v>89</v>
      </c>
      <c r="C64" s="50">
        <v>42.7</v>
      </c>
      <c r="D64" s="50">
        <f>C64*27658</f>
        <v>1180996.6000000001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42.7</v>
      </c>
      <c r="N64" s="50">
        <v>42.7</v>
      </c>
      <c r="O64" s="50">
        <f>N64*27658</f>
        <v>1180996.6000000001</v>
      </c>
      <c r="P64" s="51">
        <v>0</v>
      </c>
      <c r="Q64" s="50">
        <v>0</v>
      </c>
      <c r="R64" s="50">
        <v>0</v>
      </c>
      <c r="S64" s="50">
        <v>0</v>
      </c>
      <c r="T64" s="50">
        <v>0</v>
      </c>
      <c r="U64" s="51">
        <v>0</v>
      </c>
      <c r="V64" s="50">
        <v>42.7</v>
      </c>
      <c r="W64" s="50">
        <f>V64*27658</f>
        <v>1180996.6000000001</v>
      </c>
      <c r="X64" s="50">
        <v>42.7</v>
      </c>
      <c r="Y64" s="27">
        <v>0</v>
      </c>
      <c r="Z64" s="27">
        <v>0</v>
      </c>
      <c r="AA64" s="28">
        <v>0</v>
      </c>
      <c r="AB64" s="19"/>
      <c r="AC64" s="63"/>
      <c r="AD64" s="57"/>
      <c r="AE64" s="58"/>
      <c r="AG64" s="59"/>
      <c r="AH64" s="59"/>
      <c r="AI64" s="60"/>
      <c r="AJ64" s="61"/>
    </row>
    <row r="65" spans="1:36" s="20" customFormat="1" ht="62.25" customHeight="1" thickBot="1">
      <c r="A65" s="126" t="s">
        <v>120</v>
      </c>
      <c r="B65" s="127"/>
      <c r="C65" s="113">
        <f>SUM(C64)</f>
        <v>42.7</v>
      </c>
      <c r="D65" s="113">
        <f t="shared" ref="D65:AA65" si="14">SUM(D64)</f>
        <v>1180996.6000000001</v>
      </c>
      <c r="E65" s="113">
        <f t="shared" si="14"/>
        <v>0</v>
      </c>
      <c r="F65" s="113">
        <f t="shared" si="14"/>
        <v>0</v>
      </c>
      <c r="G65" s="113">
        <f t="shared" si="14"/>
        <v>0</v>
      </c>
      <c r="H65" s="113">
        <f t="shared" si="14"/>
        <v>0</v>
      </c>
      <c r="I65" s="113">
        <f t="shared" si="14"/>
        <v>0</v>
      </c>
      <c r="J65" s="113">
        <f t="shared" si="14"/>
        <v>0</v>
      </c>
      <c r="K65" s="113">
        <f t="shared" si="14"/>
        <v>0</v>
      </c>
      <c r="L65" s="113">
        <f t="shared" si="14"/>
        <v>0</v>
      </c>
      <c r="M65" s="113">
        <f t="shared" si="14"/>
        <v>42.7</v>
      </c>
      <c r="N65" s="113">
        <f t="shared" si="14"/>
        <v>42.7</v>
      </c>
      <c r="O65" s="113">
        <f t="shared" si="14"/>
        <v>1180996.6000000001</v>
      </c>
      <c r="P65" s="113">
        <f t="shared" si="14"/>
        <v>0</v>
      </c>
      <c r="Q65" s="113">
        <f t="shared" si="14"/>
        <v>0</v>
      </c>
      <c r="R65" s="113">
        <f t="shared" si="14"/>
        <v>0</v>
      </c>
      <c r="S65" s="113">
        <f t="shared" si="14"/>
        <v>0</v>
      </c>
      <c r="T65" s="113">
        <f t="shared" si="14"/>
        <v>0</v>
      </c>
      <c r="U65" s="113">
        <f t="shared" si="14"/>
        <v>0</v>
      </c>
      <c r="V65" s="113">
        <f t="shared" si="14"/>
        <v>42.7</v>
      </c>
      <c r="W65" s="113">
        <f t="shared" si="14"/>
        <v>1180996.6000000001</v>
      </c>
      <c r="X65" s="113">
        <f t="shared" si="14"/>
        <v>42.7</v>
      </c>
      <c r="Y65" s="113">
        <f t="shared" si="14"/>
        <v>0</v>
      </c>
      <c r="Z65" s="113">
        <f t="shared" si="14"/>
        <v>0</v>
      </c>
      <c r="AA65" s="113">
        <f t="shared" si="14"/>
        <v>0</v>
      </c>
      <c r="AB65" s="19"/>
      <c r="AC65" s="98"/>
      <c r="AD65" s="57"/>
      <c r="AE65" s="58"/>
      <c r="AG65" s="59"/>
      <c r="AH65" s="59"/>
      <c r="AI65" s="60"/>
      <c r="AJ65" s="61"/>
    </row>
    <row r="66" spans="1:36" s="20" customFormat="1" ht="129.75" customHeight="1" thickBot="1">
      <c r="A66" s="49">
        <v>1</v>
      </c>
      <c r="B66" s="115" t="s">
        <v>64</v>
      </c>
      <c r="C66" s="50">
        <v>45.8</v>
      </c>
      <c r="D66" s="50">
        <f>C66*27658</f>
        <v>1266736.3999999999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45.8</v>
      </c>
      <c r="N66" s="50">
        <v>45.8</v>
      </c>
      <c r="O66" s="50">
        <f>N66*27658</f>
        <v>1266736.3999999999</v>
      </c>
      <c r="P66" s="51">
        <v>0</v>
      </c>
      <c r="Q66" s="50">
        <v>0</v>
      </c>
      <c r="R66" s="50">
        <v>0</v>
      </c>
      <c r="S66" s="50">
        <v>0</v>
      </c>
      <c r="T66" s="50">
        <v>0</v>
      </c>
      <c r="U66" s="51">
        <v>0</v>
      </c>
      <c r="V66" s="50">
        <v>45.8</v>
      </c>
      <c r="W66" s="50">
        <f>V66*27658</f>
        <v>1266736.3999999999</v>
      </c>
      <c r="X66" s="50">
        <v>45.8</v>
      </c>
      <c r="Y66" s="50">
        <v>0</v>
      </c>
      <c r="Z66" s="51">
        <v>0</v>
      </c>
      <c r="AA66" s="28">
        <v>0</v>
      </c>
      <c r="AB66" s="19"/>
      <c r="AC66" s="63"/>
      <c r="AD66" s="57"/>
      <c r="AE66" s="58"/>
      <c r="AG66" s="59"/>
      <c r="AH66" s="59"/>
      <c r="AI66" s="60"/>
      <c r="AJ66" s="61"/>
    </row>
    <row r="67" spans="1:36" s="20" customFormat="1" ht="56.25" customHeight="1" thickBot="1">
      <c r="A67" s="126" t="s">
        <v>121</v>
      </c>
      <c r="B67" s="127"/>
      <c r="C67" s="113">
        <f>SUM(C66)</f>
        <v>45.8</v>
      </c>
      <c r="D67" s="113">
        <f t="shared" ref="D67:AA67" si="15">SUM(D66)</f>
        <v>1266736.3999999999</v>
      </c>
      <c r="E67" s="113">
        <f t="shared" si="15"/>
        <v>0</v>
      </c>
      <c r="F67" s="113">
        <f t="shared" si="15"/>
        <v>0</v>
      </c>
      <c r="G67" s="113">
        <f t="shared" si="15"/>
        <v>0</v>
      </c>
      <c r="H67" s="113">
        <f t="shared" si="15"/>
        <v>0</v>
      </c>
      <c r="I67" s="113">
        <f t="shared" si="15"/>
        <v>0</v>
      </c>
      <c r="J67" s="113">
        <f t="shared" si="15"/>
        <v>0</v>
      </c>
      <c r="K67" s="113">
        <f t="shared" si="15"/>
        <v>0</v>
      </c>
      <c r="L67" s="113">
        <f t="shared" si="15"/>
        <v>0</v>
      </c>
      <c r="M67" s="113">
        <f t="shared" si="15"/>
        <v>45.8</v>
      </c>
      <c r="N67" s="113">
        <f t="shared" si="15"/>
        <v>45.8</v>
      </c>
      <c r="O67" s="113">
        <f t="shared" si="15"/>
        <v>1266736.3999999999</v>
      </c>
      <c r="P67" s="113">
        <f t="shared" si="15"/>
        <v>0</v>
      </c>
      <c r="Q67" s="113">
        <f t="shared" si="15"/>
        <v>0</v>
      </c>
      <c r="R67" s="113">
        <f t="shared" si="15"/>
        <v>0</v>
      </c>
      <c r="S67" s="113">
        <f t="shared" si="15"/>
        <v>0</v>
      </c>
      <c r="T67" s="113">
        <f t="shared" si="15"/>
        <v>0</v>
      </c>
      <c r="U67" s="113">
        <f t="shared" si="15"/>
        <v>0</v>
      </c>
      <c r="V67" s="113">
        <f t="shared" si="15"/>
        <v>45.8</v>
      </c>
      <c r="W67" s="113">
        <f t="shared" si="15"/>
        <v>1266736.3999999999</v>
      </c>
      <c r="X67" s="113">
        <f t="shared" si="15"/>
        <v>45.8</v>
      </c>
      <c r="Y67" s="113">
        <f t="shared" si="15"/>
        <v>0</v>
      </c>
      <c r="Z67" s="113">
        <f t="shared" si="15"/>
        <v>0</v>
      </c>
      <c r="AA67" s="113">
        <f t="shared" si="15"/>
        <v>0</v>
      </c>
      <c r="AB67" s="19"/>
      <c r="AC67" s="98"/>
      <c r="AD67" s="57"/>
      <c r="AE67" s="58"/>
      <c r="AG67" s="59"/>
      <c r="AH67" s="59"/>
      <c r="AI67" s="60"/>
      <c r="AJ67" s="61"/>
    </row>
    <row r="68" spans="1:36" s="20" customFormat="1" ht="129.75" customHeight="1" thickBot="1">
      <c r="A68" s="49">
        <v>1</v>
      </c>
      <c r="B68" s="115" t="s">
        <v>110</v>
      </c>
      <c r="C68" s="50">
        <v>48.2</v>
      </c>
      <c r="D68" s="50">
        <f>C68*27658</f>
        <v>1333115.6000000001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48.2</v>
      </c>
      <c r="N68" s="50">
        <v>48.2</v>
      </c>
      <c r="O68" s="50">
        <f>N68*27658</f>
        <v>1333115.6000000001</v>
      </c>
      <c r="P68" s="51">
        <v>0</v>
      </c>
      <c r="Q68" s="50">
        <v>0</v>
      </c>
      <c r="R68" s="50">
        <v>0</v>
      </c>
      <c r="S68" s="50">
        <v>0</v>
      </c>
      <c r="T68" s="50">
        <v>0</v>
      </c>
      <c r="U68" s="51">
        <v>0</v>
      </c>
      <c r="V68" s="50">
        <v>48.2</v>
      </c>
      <c r="W68" s="50">
        <f>V68*27658</f>
        <v>1333115.6000000001</v>
      </c>
      <c r="X68" s="50">
        <v>48.2</v>
      </c>
      <c r="Y68" s="27">
        <v>0</v>
      </c>
      <c r="Z68" s="27">
        <v>0</v>
      </c>
      <c r="AA68" s="27">
        <v>0</v>
      </c>
      <c r="AB68" s="19"/>
      <c r="AC68" s="63"/>
      <c r="AD68" s="57"/>
      <c r="AE68" s="58"/>
      <c r="AG68" s="59"/>
      <c r="AH68" s="59"/>
      <c r="AI68" s="60"/>
      <c r="AJ68" s="61"/>
    </row>
    <row r="69" spans="1:36" s="20" customFormat="1" ht="56.25" customHeight="1" thickBot="1">
      <c r="A69" s="126" t="s">
        <v>122</v>
      </c>
      <c r="B69" s="127"/>
      <c r="C69" s="113">
        <f t="shared" ref="C69:AA69" si="16">SUM(C68)</f>
        <v>48.2</v>
      </c>
      <c r="D69" s="113">
        <f t="shared" si="16"/>
        <v>1333115.6000000001</v>
      </c>
      <c r="E69" s="113">
        <f t="shared" si="16"/>
        <v>0</v>
      </c>
      <c r="F69" s="113">
        <f t="shared" si="16"/>
        <v>0</v>
      </c>
      <c r="G69" s="113">
        <f t="shared" si="16"/>
        <v>0</v>
      </c>
      <c r="H69" s="113">
        <f t="shared" si="16"/>
        <v>0</v>
      </c>
      <c r="I69" s="113">
        <f t="shared" si="16"/>
        <v>0</v>
      </c>
      <c r="J69" s="113">
        <f t="shared" si="16"/>
        <v>0</v>
      </c>
      <c r="K69" s="113">
        <f t="shared" si="16"/>
        <v>0</v>
      </c>
      <c r="L69" s="113">
        <f t="shared" si="16"/>
        <v>0</v>
      </c>
      <c r="M69" s="113">
        <f t="shared" si="16"/>
        <v>48.2</v>
      </c>
      <c r="N69" s="113">
        <f t="shared" si="16"/>
        <v>48.2</v>
      </c>
      <c r="O69" s="113">
        <f t="shared" si="16"/>
        <v>1333115.6000000001</v>
      </c>
      <c r="P69" s="113">
        <f t="shared" si="16"/>
        <v>0</v>
      </c>
      <c r="Q69" s="113">
        <f t="shared" si="16"/>
        <v>0</v>
      </c>
      <c r="R69" s="113">
        <f t="shared" si="16"/>
        <v>0</v>
      </c>
      <c r="S69" s="113">
        <f t="shared" si="16"/>
        <v>0</v>
      </c>
      <c r="T69" s="113">
        <f t="shared" si="16"/>
        <v>0</v>
      </c>
      <c r="U69" s="113">
        <f t="shared" si="16"/>
        <v>0</v>
      </c>
      <c r="V69" s="113">
        <f t="shared" si="16"/>
        <v>48.2</v>
      </c>
      <c r="W69" s="113">
        <f t="shared" si="16"/>
        <v>1333115.6000000001</v>
      </c>
      <c r="X69" s="113">
        <f t="shared" si="16"/>
        <v>48.2</v>
      </c>
      <c r="Y69" s="113">
        <f t="shared" si="16"/>
        <v>0</v>
      </c>
      <c r="Z69" s="113">
        <f t="shared" si="16"/>
        <v>0</v>
      </c>
      <c r="AA69" s="120">
        <f t="shared" si="16"/>
        <v>0</v>
      </c>
      <c r="AB69" s="19"/>
      <c r="AC69" s="98"/>
      <c r="AD69" s="57"/>
      <c r="AE69" s="58"/>
      <c r="AG69" s="59"/>
      <c r="AH69" s="59"/>
      <c r="AI69" s="60"/>
      <c r="AJ69" s="61"/>
    </row>
    <row r="70" spans="1:36" s="20" customFormat="1" ht="129.75" customHeight="1" thickBot="1">
      <c r="A70" s="49">
        <v>1</v>
      </c>
      <c r="B70" s="115" t="s">
        <v>69</v>
      </c>
      <c r="C70" s="50">
        <v>46.5</v>
      </c>
      <c r="D70" s="50">
        <f>C70*27658</f>
        <v>1286097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46.5</v>
      </c>
      <c r="N70" s="50">
        <v>46.5</v>
      </c>
      <c r="O70" s="50">
        <f>N70*27658</f>
        <v>1286097</v>
      </c>
      <c r="P70" s="51">
        <v>0</v>
      </c>
      <c r="Q70" s="50">
        <v>0</v>
      </c>
      <c r="R70" s="50">
        <v>0</v>
      </c>
      <c r="S70" s="50">
        <v>0</v>
      </c>
      <c r="T70" s="50">
        <v>0</v>
      </c>
      <c r="U70" s="51">
        <v>0</v>
      </c>
      <c r="V70" s="50">
        <v>46.5</v>
      </c>
      <c r="W70" s="50">
        <f>V70*27658</f>
        <v>1286097</v>
      </c>
      <c r="X70" s="50">
        <v>46.5</v>
      </c>
      <c r="Y70" s="27">
        <v>0</v>
      </c>
      <c r="Z70" s="27">
        <v>0</v>
      </c>
      <c r="AA70" s="27">
        <v>0</v>
      </c>
      <c r="AB70" s="19"/>
      <c r="AC70" s="63"/>
      <c r="AD70" s="57"/>
      <c r="AE70" s="58"/>
      <c r="AG70" s="59"/>
      <c r="AH70" s="59"/>
      <c r="AI70" s="60"/>
      <c r="AJ70" s="61"/>
    </row>
    <row r="71" spans="1:36" s="20" customFormat="1" ht="52.5" customHeight="1" thickBot="1">
      <c r="A71" s="126" t="s">
        <v>123</v>
      </c>
      <c r="B71" s="127"/>
      <c r="C71" s="113">
        <f t="shared" ref="C71:AA71" si="17">SUM(C70)</f>
        <v>46.5</v>
      </c>
      <c r="D71" s="113">
        <f t="shared" si="17"/>
        <v>1286097</v>
      </c>
      <c r="E71" s="113">
        <f t="shared" si="17"/>
        <v>0</v>
      </c>
      <c r="F71" s="113">
        <f t="shared" si="17"/>
        <v>0</v>
      </c>
      <c r="G71" s="113">
        <f t="shared" si="17"/>
        <v>0</v>
      </c>
      <c r="H71" s="113">
        <f t="shared" si="17"/>
        <v>0</v>
      </c>
      <c r="I71" s="113">
        <f t="shared" si="17"/>
        <v>0</v>
      </c>
      <c r="J71" s="113">
        <f t="shared" si="17"/>
        <v>0</v>
      </c>
      <c r="K71" s="113">
        <f t="shared" si="17"/>
        <v>0</v>
      </c>
      <c r="L71" s="113">
        <f t="shared" si="17"/>
        <v>0</v>
      </c>
      <c r="M71" s="113">
        <f t="shared" si="17"/>
        <v>46.5</v>
      </c>
      <c r="N71" s="113">
        <f t="shared" si="17"/>
        <v>46.5</v>
      </c>
      <c r="O71" s="113">
        <f t="shared" si="17"/>
        <v>1286097</v>
      </c>
      <c r="P71" s="113">
        <f t="shared" si="17"/>
        <v>0</v>
      </c>
      <c r="Q71" s="113">
        <f t="shared" si="17"/>
        <v>0</v>
      </c>
      <c r="R71" s="113">
        <f t="shared" si="17"/>
        <v>0</v>
      </c>
      <c r="S71" s="113">
        <f t="shared" si="17"/>
        <v>0</v>
      </c>
      <c r="T71" s="113">
        <f t="shared" si="17"/>
        <v>0</v>
      </c>
      <c r="U71" s="113">
        <f t="shared" si="17"/>
        <v>0</v>
      </c>
      <c r="V71" s="113">
        <f t="shared" si="17"/>
        <v>46.5</v>
      </c>
      <c r="W71" s="113">
        <f t="shared" si="17"/>
        <v>1286097</v>
      </c>
      <c r="X71" s="113">
        <f t="shared" si="17"/>
        <v>46.5</v>
      </c>
      <c r="Y71" s="113">
        <f t="shared" si="17"/>
        <v>0</v>
      </c>
      <c r="Z71" s="113">
        <f t="shared" si="17"/>
        <v>0</v>
      </c>
      <c r="AA71" s="113">
        <f t="shared" si="17"/>
        <v>0</v>
      </c>
      <c r="AB71" s="19"/>
      <c r="AC71" s="98"/>
      <c r="AD71" s="57"/>
      <c r="AE71" s="58"/>
      <c r="AG71" s="59"/>
      <c r="AH71" s="59"/>
      <c r="AI71" s="60"/>
      <c r="AJ71" s="61"/>
    </row>
    <row r="72" spans="1:36" s="20" customFormat="1" ht="129.75" customHeight="1">
      <c r="A72" s="48">
        <v>1</v>
      </c>
      <c r="B72" s="114" t="s">
        <v>62</v>
      </c>
      <c r="C72" s="46">
        <v>47.5</v>
      </c>
      <c r="D72" s="46">
        <f>C72*27658</f>
        <v>1313755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47.5</v>
      </c>
      <c r="N72" s="46">
        <v>47.5</v>
      </c>
      <c r="O72" s="46">
        <f>N72*27658</f>
        <v>1313755</v>
      </c>
      <c r="P72" s="47">
        <v>0</v>
      </c>
      <c r="Q72" s="46">
        <v>0</v>
      </c>
      <c r="R72" s="46">
        <v>0</v>
      </c>
      <c r="S72" s="46">
        <v>0</v>
      </c>
      <c r="T72" s="46">
        <v>0</v>
      </c>
      <c r="U72" s="47">
        <v>0</v>
      </c>
      <c r="V72" s="46">
        <v>47.5</v>
      </c>
      <c r="W72" s="46">
        <f>V72*27658</f>
        <v>1313755</v>
      </c>
      <c r="X72" s="46">
        <v>47.5</v>
      </c>
      <c r="Y72" s="27">
        <v>0</v>
      </c>
      <c r="Z72" s="27">
        <v>0</v>
      </c>
      <c r="AA72" s="27">
        <v>0</v>
      </c>
      <c r="AB72" s="19"/>
      <c r="AC72" s="63"/>
      <c r="AD72" s="57"/>
      <c r="AE72" s="58"/>
      <c r="AG72" s="59"/>
      <c r="AH72" s="59"/>
      <c r="AI72" s="60"/>
      <c r="AJ72" s="61"/>
    </row>
    <row r="73" spans="1:36" s="20" customFormat="1" ht="129.75" customHeight="1" thickBot="1">
      <c r="A73" s="52">
        <v>2</v>
      </c>
      <c r="B73" s="112" t="s">
        <v>63</v>
      </c>
      <c r="C73" s="44">
        <v>47.5</v>
      </c>
      <c r="D73" s="44">
        <f t="shared" ref="D73" si="18">C73*27658</f>
        <v>1313755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47.5</v>
      </c>
      <c r="N73" s="44">
        <v>47.5</v>
      </c>
      <c r="O73" s="44">
        <f t="shared" ref="O73" si="19">N73*27658</f>
        <v>1313755</v>
      </c>
      <c r="P73" s="45">
        <v>0</v>
      </c>
      <c r="Q73" s="44">
        <v>0</v>
      </c>
      <c r="R73" s="44">
        <v>0</v>
      </c>
      <c r="S73" s="44">
        <v>0</v>
      </c>
      <c r="T73" s="44">
        <v>0</v>
      </c>
      <c r="U73" s="45">
        <v>0</v>
      </c>
      <c r="V73" s="44">
        <v>47.5</v>
      </c>
      <c r="W73" s="44">
        <f t="shared" ref="W73" si="20">V73*27658</f>
        <v>1313755</v>
      </c>
      <c r="X73" s="44">
        <v>47.5</v>
      </c>
      <c r="Y73" s="27">
        <v>0</v>
      </c>
      <c r="Z73" s="27">
        <v>0</v>
      </c>
      <c r="AA73" s="27">
        <v>0</v>
      </c>
      <c r="AB73" s="19"/>
      <c r="AC73" s="63"/>
      <c r="AD73" s="57"/>
      <c r="AE73" s="58"/>
      <c r="AG73" s="59"/>
      <c r="AH73" s="59"/>
      <c r="AI73" s="60"/>
      <c r="AJ73" s="61"/>
    </row>
    <row r="74" spans="1:36" s="20" customFormat="1" ht="52.5" customHeight="1" thickBot="1">
      <c r="A74" s="126" t="s">
        <v>124</v>
      </c>
      <c r="B74" s="127"/>
      <c r="C74" s="113">
        <f>SUM(C72:C73)</f>
        <v>95</v>
      </c>
      <c r="D74" s="113">
        <f t="shared" ref="D74:AA74" si="21">SUM(D72:D73)</f>
        <v>2627510</v>
      </c>
      <c r="E74" s="113">
        <f t="shared" si="21"/>
        <v>0</v>
      </c>
      <c r="F74" s="113">
        <f t="shared" si="21"/>
        <v>0</v>
      </c>
      <c r="G74" s="113">
        <f t="shared" si="21"/>
        <v>0</v>
      </c>
      <c r="H74" s="113">
        <f t="shared" si="21"/>
        <v>0</v>
      </c>
      <c r="I74" s="113">
        <f t="shared" si="21"/>
        <v>0</v>
      </c>
      <c r="J74" s="113">
        <f t="shared" si="21"/>
        <v>0</v>
      </c>
      <c r="K74" s="113">
        <f t="shared" si="21"/>
        <v>0</v>
      </c>
      <c r="L74" s="113">
        <f t="shared" si="21"/>
        <v>0</v>
      </c>
      <c r="M74" s="113">
        <f t="shared" si="21"/>
        <v>95</v>
      </c>
      <c r="N74" s="113">
        <f t="shared" si="21"/>
        <v>95</v>
      </c>
      <c r="O74" s="113">
        <f t="shared" si="21"/>
        <v>2627510</v>
      </c>
      <c r="P74" s="113">
        <f t="shared" si="21"/>
        <v>0</v>
      </c>
      <c r="Q74" s="113">
        <f t="shared" si="21"/>
        <v>0</v>
      </c>
      <c r="R74" s="113">
        <f t="shared" si="21"/>
        <v>0</v>
      </c>
      <c r="S74" s="113">
        <f t="shared" si="21"/>
        <v>0</v>
      </c>
      <c r="T74" s="113">
        <f t="shared" si="21"/>
        <v>0</v>
      </c>
      <c r="U74" s="113">
        <f t="shared" si="21"/>
        <v>0</v>
      </c>
      <c r="V74" s="113">
        <f t="shared" si="21"/>
        <v>95</v>
      </c>
      <c r="W74" s="113">
        <f t="shared" si="21"/>
        <v>2627510</v>
      </c>
      <c r="X74" s="113">
        <f t="shared" si="21"/>
        <v>95</v>
      </c>
      <c r="Y74" s="113">
        <f t="shared" si="21"/>
        <v>0</v>
      </c>
      <c r="Z74" s="113">
        <f t="shared" si="21"/>
        <v>0</v>
      </c>
      <c r="AA74" s="113">
        <f t="shared" si="21"/>
        <v>0</v>
      </c>
      <c r="AB74" s="19"/>
      <c r="AC74" s="98"/>
      <c r="AD74" s="57"/>
      <c r="AE74" s="58"/>
      <c r="AG74" s="59"/>
      <c r="AH74" s="59"/>
      <c r="AI74" s="60"/>
      <c r="AJ74" s="61"/>
    </row>
    <row r="75" spans="1:36" s="36" customFormat="1" ht="96" customHeight="1" thickBot="1">
      <c r="A75" s="162" t="s">
        <v>33</v>
      </c>
      <c r="B75" s="163"/>
      <c r="C75" s="121">
        <f>C81+C87+C92+C96+C100+C104+C108+C113+C116+C118+C120+C123</f>
        <v>1499.1599999999999</v>
      </c>
      <c r="D75" s="121">
        <f t="shared" ref="D75:AA75" si="22">D81+D87+D92+D96+D100+D104+D108+D113+D116+D118+D120+D123</f>
        <v>61557008.75999999</v>
      </c>
      <c r="E75" s="121">
        <f t="shared" si="22"/>
        <v>0</v>
      </c>
      <c r="F75" s="121">
        <f t="shared" si="22"/>
        <v>0</v>
      </c>
      <c r="G75" s="121">
        <f t="shared" si="22"/>
        <v>0</v>
      </c>
      <c r="H75" s="121">
        <f t="shared" si="22"/>
        <v>0</v>
      </c>
      <c r="I75" s="121">
        <f t="shared" si="22"/>
        <v>0</v>
      </c>
      <c r="J75" s="121">
        <f t="shared" si="22"/>
        <v>0</v>
      </c>
      <c r="K75" s="121">
        <f t="shared" si="22"/>
        <v>0</v>
      </c>
      <c r="L75" s="121">
        <f t="shared" si="22"/>
        <v>0</v>
      </c>
      <c r="M75" s="121">
        <f t="shared" si="22"/>
        <v>1499.1599999999999</v>
      </c>
      <c r="N75" s="121">
        <f t="shared" si="22"/>
        <v>1499.1599999999999</v>
      </c>
      <c r="O75" s="121">
        <f t="shared" si="22"/>
        <v>61557008.75999999</v>
      </c>
      <c r="P75" s="121">
        <f t="shared" si="22"/>
        <v>0</v>
      </c>
      <c r="Q75" s="121">
        <f t="shared" si="22"/>
        <v>0</v>
      </c>
      <c r="R75" s="121">
        <f t="shared" si="22"/>
        <v>1499.1599999999999</v>
      </c>
      <c r="S75" s="121">
        <f t="shared" si="22"/>
        <v>61557008.75999999</v>
      </c>
      <c r="T75" s="121">
        <f t="shared" si="22"/>
        <v>0</v>
      </c>
      <c r="U75" s="121">
        <f t="shared" si="22"/>
        <v>0</v>
      </c>
      <c r="V75" s="121">
        <f t="shared" si="22"/>
        <v>0</v>
      </c>
      <c r="W75" s="121">
        <f t="shared" si="22"/>
        <v>0</v>
      </c>
      <c r="X75" s="121">
        <f t="shared" si="22"/>
        <v>1499.1599999999999</v>
      </c>
      <c r="Y75" s="121">
        <f t="shared" si="22"/>
        <v>0</v>
      </c>
      <c r="Z75" s="121">
        <f t="shared" si="22"/>
        <v>0</v>
      </c>
      <c r="AA75" s="121">
        <f t="shared" si="22"/>
        <v>0</v>
      </c>
      <c r="AB75" s="35"/>
      <c r="AC75" s="98"/>
      <c r="AD75" s="57"/>
      <c r="AE75" s="58"/>
      <c r="AG75" s="59"/>
      <c r="AH75" s="59"/>
      <c r="AI75" s="60"/>
      <c r="AJ75" s="61"/>
    </row>
    <row r="76" spans="1:36" ht="85.5" customHeight="1">
      <c r="A76" s="33">
        <v>1</v>
      </c>
      <c r="B76" s="53" t="s">
        <v>41</v>
      </c>
      <c r="C76" s="54">
        <v>47.3</v>
      </c>
      <c r="D76" s="55">
        <f t="shared" ref="D76:D101" si="23">C76*41061</f>
        <v>1942185.2999999998</v>
      </c>
      <c r="E76" s="55">
        <v>0</v>
      </c>
      <c r="F76" s="55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55">
        <f t="shared" ref="L76" si="24">SUM(L125)</f>
        <v>0</v>
      </c>
      <c r="M76" s="55">
        <v>47.3</v>
      </c>
      <c r="N76" s="55">
        <v>47.3</v>
      </c>
      <c r="O76" s="55">
        <f>N76*41061</f>
        <v>1942185.2999999998</v>
      </c>
      <c r="P76" s="44">
        <v>0</v>
      </c>
      <c r="Q76" s="44">
        <v>0</v>
      </c>
      <c r="R76" s="55">
        <v>47.3</v>
      </c>
      <c r="S76" s="55">
        <f>R76*41061</f>
        <v>1942185.2999999998</v>
      </c>
      <c r="T76" s="44">
        <v>0</v>
      </c>
      <c r="U76" s="44">
        <v>0</v>
      </c>
      <c r="V76" s="44">
        <v>0</v>
      </c>
      <c r="W76" s="44">
        <v>0</v>
      </c>
      <c r="X76" s="55">
        <v>47.3</v>
      </c>
      <c r="Y76" s="44">
        <v>0</v>
      </c>
      <c r="Z76" s="44">
        <v>0</v>
      </c>
      <c r="AA76" s="44">
        <v>0</v>
      </c>
      <c r="AC76" s="57"/>
      <c r="AD76" s="57"/>
      <c r="AE76" s="58"/>
      <c r="AG76" s="59"/>
      <c r="AH76" s="59"/>
      <c r="AI76" s="60"/>
      <c r="AJ76" s="61"/>
    </row>
    <row r="77" spans="1:36" ht="91.5" customHeight="1">
      <c r="A77" s="4">
        <v>2</v>
      </c>
      <c r="B77" s="30" t="s">
        <v>38</v>
      </c>
      <c r="C77" s="31">
        <v>70</v>
      </c>
      <c r="D77" s="29">
        <f t="shared" si="23"/>
        <v>2874270</v>
      </c>
      <c r="E77" s="29">
        <f>SUM(E127)</f>
        <v>0</v>
      </c>
      <c r="F77" s="5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29">
        <f>SUM(L127)</f>
        <v>0</v>
      </c>
      <c r="M77" s="29">
        <v>70</v>
      </c>
      <c r="N77" s="29">
        <v>70</v>
      </c>
      <c r="O77" s="29">
        <f t="shared" ref="O77:O121" si="25">N77*41061</f>
        <v>2874270</v>
      </c>
      <c r="P77" s="44">
        <v>0</v>
      </c>
      <c r="Q77" s="44">
        <v>0</v>
      </c>
      <c r="R77" s="29">
        <v>70</v>
      </c>
      <c r="S77" s="29">
        <f t="shared" ref="S77:S121" si="26">R77*41061</f>
        <v>2874270</v>
      </c>
      <c r="T77" s="44">
        <v>0</v>
      </c>
      <c r="U77" s="44">
        <v>0</v>
      </c>
      <c r="V77" s="44">
        <v>0</v>
      </c>
      <c r="W77" s="44">
        <v>0</v>
      </c>
      <c r="X77" s="29">
        <v>70</v>
      </c>
      <c r="Y77" s="44">
        <v>0</v>
      </c>
      <c r="Z77" s="44">
        <v>0</v>
      </c>
      <c r="AA77" s="44">
        <v>0</v>
      </c>
      <c r="AC77" s="57"/>
      <c r="AD77" s="57"/>
      <c r="AE77" s="58"/>
      <c r="AG77" s="59"/>
      <c r="AH77" s="59"/>
      <c r="AI77" s="60"/>
      <c r="AJ77" s="61"/>
    </row>
    <row r="78" spans="1:36" ht="94.5" customHeight="1">
      <c r="A78" s="4">
        <v>3</v>
      </c>
      <c r="B78" s="30" t="s">
        <v>42</v>
      </c>
      <c r="C78" s="31">
        <v>35.799999999999997</v>
      </c>
      <c r="D78" s="29">
        <f t="shared" si="23"/>
        <v>1469983.7999999998</v>
      </c>
      <c r="E78" s="29">
        <f>SUM(E128)</f>
        <v>0</v>
      </c>
      <c r="F78" s="55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29">
        <f>SUM(L128)</f>
        <v>0</v>
      </c>
      <c r="M78" s="29">
        <v>35.799999999999997</v>
      </c>
      <c r="N78" s="29">
        <v>35.799999999999997</v>
      </c>
      <c r="O78" s="29">
        <f t="shared" si="25"/>
        <v>1469983.7999999998</v>
      </c>
      <c r="P78" s="44">
        <v>0</v>
      </c>
      <c r="Q78" s="44">
        <v>0</v>
      </c>
      <c r="R78" s="29">
        <v>35.799999999999997</v>
      </c>
      <c r="S78" s="29">
        <f t="shared" si="26"/>
        <v>1469983.7999999998</v>
      </c>
      <c r="T78" s="44">
        <v>0</v>
      </c>
      <c r="U78" s="44">
        <v>0</v>
      </c>
      <c r="V78" s="44">
        <v>0</v>
      </c>
      <c r="W78" s="44">
        <v>0</v>
      </c>
      <c r="X78" s="29">
        <v>35.799999999999997</v>
      </c>
      <c r="Y78" s="44">
        <v>0</v>
      </c>
      <c r="Z78" s="44">
        <v>0</v>
      </c>
      <c r="AA78" s="44">
        <v>0</v>
      </c>
      <c r="AC78" s="57"/>
      <c r="AD78" s="57"/>
      <c r="AE78" s="58"/>
      <c r="AG78" s="59"/>
      <c r="AH78" s="59"/>
      <c r="AI78" s="60"/>
      <c r="AJ78" s="61"/>
    </row>
    <row r="79" spans="1:36" ht="94.5" customHeight="1">
      <c r="A79" s="4">
        <v>4</v>
      </c>
      <c r="B79" s="30" t="s">
        <v>43</v>
      </c>
      <c r="C79" s="31">
        <v>36.1</v>
      </c>
      <c r="D79" s="29">
        <f t="shared" si="23"/>
        <v>1482302.1</v>
      </c>
      <c r="E79" s="29">
        <f>SUM(E129)</f>
        <v>0</v>
      </c>
      <c r="F79" s="5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29">
        <f>SUM(L129)</f>
        <v>0</v>
      </c>
      <c r="M79" s="29">
        <v>36.1</v>
      </c>
      <c r="N79" s="29">
        <v>36.1</v>
      </c>
      <c r="O79" s="29">
        <f t="shared" si="25"/>
        <v>1482302.1</v>
      </c>
      <c r="P79" s="44">
        <v>0</v>
      </c>
      <c r="Q79" s="44">
        <v>0</v>
      </c>
      <c r="R79" s="29">
        <v>36.1</v>
      </c>
      <c r="S79" s="29">
        <f t="shared" si="26"/>
        <v>1482302.1</v>
      </c>
      <c r="T79" s="44">
        <v>0</v>
      </c>
      <c r="U79" s="44">
        <v>0</v>
      </c>
      <c r="V79" s="44">
        <v>0</v>
      </c>
      <c r="W79" s="44">
        <v>0</v>
      </c>
      <c r="X79" s="29">
        <v>36.1</v>
      </c>
      <c r="Y79" s="44">
        <v>0</v>
      </c>
      <c r="Z79" s="44">
        <v>0</v>
      </c>
      <c r="AA79" s="44">
        <v>0</v>
      </c>
      <c r="AC79" s="57"/>
      <c r="AD79" s="57"/>
      <c r="AE79" s="58"/>
      <c r="AG79" s="59"/>
      <c r="AH79" s="59"/>
      <c r="AI79" s="60"/>
      <c r="AJ79" s="61"/>
    </row>
    <row r="80" spans="1:36" ht="93" customHeight="1" thickBot="1">
      <c r="A80" s="4">
        <v>5</v>
      </c>
      <c r="B80" s="30" t="s">
        <v>44</v>
      </c>
      <c r="C80" s="31">
        <v>35.700000000000003</v>
      </c>
      <c r="D80" s="29">
        <f t="shared" si="23"/>
        <v>1465877.7000000002</v>
      </c>
      <c r="E80" s="29">
        <f>SUM(E130)</f>
        <v>0</v>
      </c>
      <c r="F80" s="55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29">
        <f>SUM(L130)</f>
        <v>0</v>
      </c>
      <c r="M80" s="29">
        <v>35.700000000000003</v>
      </c>
      <c r="N80" s="29">
        <v>35.700000000000003</v>
      </c>
      <c r="O80" s="29">
        <f t="shared" si="25"/>
        <v>1465877.7000000002</v>
      </c>
      <c r="P80" s="44">
        <v>0</v>
      </c>
      <c r="Q80" s="44">
        <v>0</v>
      </c>
      <c r="R80" s="29">
        <v>35.700000000000003</v>
      </c>
      <c r="S80" s="29">
        <f t="shared" si="26"/>
        <v>1465877.7000000002</v>
      </c>
      <c r="T80" s="44">
        <v>0</v>
      </c>
      <c r="U80" s="44">
        <v>0</v>
      </c>
      <c r="V80" s="44">
        <v>0</v>
      </c>
      <c r="W80" s="44">
        <v>0</v>
      </c>
      <c r="X80" s="29">
        <v>35.700000000000003</v>
      </c>
      <c r="Y80" s="44">
        <v>0</v>
      </c>
      <c r="Z80" s="44">
        <v>0</v>
      </c>
      <c r="AA80" s="44">
        <v>0</v>
      </c>
      <c r="AC80" s="57"/>
      <c r="AD80" s="57"/>
      <c r="AE80" s="58"/>
      <c r="AG80" s="59"/>
      <c r="AH80" s="59"/>
      <c r="AI80" s="60"/>
      <c r="AJ80" s="61"/>
    </row>
    <row r="81" spans="1:36" ht="93" customHeight="1" thickBot="1">
      <c r="A81" s="124" t="s">
        <v>112</v>
      </c>
      <c r="B81" s="125"/>
      <c r="C81" s="56">
        <f>SUM(C76:C80)</f>
        <v>224.89999999999998</v>
      </c>
      <c r="D81" s="56">
        <f t="shared" ref="D81:AA81" si="27">SUM(D76:D80)</f>
        <v>9234618.8999999985</v>
      </c>
      <c r="E81" s="56">
        <f t="shared" si="27"/>
        <v>0</v>
      </c>
      <c r="F81" s="56">
        <f t="shared" si="27"/>
        <v>0</v>
      </c>
      <c r="G81" s="56">
        <f t="shared" si="27"/>
        <v>0</v>
      </c>
      <c r="H81" s="56">
        <f t="shared" si="27"/>
        <v>0</v>
      </c>
      <c r="I81" s="56">
        <f t="shared" si="27"/>
        <v>0</v>
      </c>
      <c r="J81" s="56">
        <f t="shared" si="27"/>
        <v>0</v>
      </c>
      <c r="K81" s="56">
        <f t="shared" si="27"/>
        <v>0</v>
      </c>
      <c r="L81" s="56">
        <f t="shared" si="27"/>
        <v>0</v>
      </c>
      <c r="M81" s="56">
        <f t="shared" si="27"/>
        <v>224.89999999999998</v>
      </c>
      <c r="N81" s="56">
        <f t="shared" si="27"/>
        <v>224.89999999999998</v>
      </c>
      <c r="O81" s="56">
        <f t="shared" si="27"/>
        <v>9234618.8999999985</v>
      </c>
      <c r="P81" s="56">
        <f t="shared" si="27"/>
        <v>0</v>
      </c>
      <c r="Q81" s="56">
        <f t="shared" si="27"/>
        <v>0</v>
      </c>
      <c r="R81" s="56">
        <f t="shared" si="27"/>
        <v>224.89999999999998</v>
      </c>
      <c r="S81" s="56">
        <f t="shared" si="27"/>
        <v>9234618.8999999985</v>
      </c>
      <c r="T81" s="56">
        <f t="shared" si="27"/>
        <v>0</v>
      </c>
      <c r="U81" s="56">
        <f t="shared" si="27"/>
        <v>0</v>
      </c>
      <c r="V81" s="56">
        <f t="shared" si="27"/>
        <v>0</v>
      </c>
      <c r="W81" s="56">
        <f t="shared" si="27"/>
        <v>0</v>
      </c>
      <c r="X81" s="56">
        <f t="shared" si="27"/>
        <v>224.89999999999998</v>
      </c>
      <c r="Y81" s="56">
        <f t="shared" si="27"/>
        <v>0</v>
      </c>
      <c r="Z81" s="56">
        <f t="shared" si="27"/>
        <v>0</v>
      </c>
      <c r="AA81" s="56">
        <f t="shared" si="27"/>
        <v>0</v>
      </c>
      <c r="AC81" s="98"/>
      <c r="AD81" s="57"/>
      <c r="AE81" s="58"/>
      <c r="AG81" s="59"/>
      <c r="AH81" s="59"/>
      <c r="AI81" s="60"/>
      <c r="AJ81" s="61"/>
    </row>
    <row r="82" spans="1:36" ht="61.5">
      <c r="A82" s="4">
        <v>1</v>
      </c>
      <c r="B82" s="30" t="s">
        <v>46</v>
      </c>
      <c r="C82" s="31">
        <v>31.5</v>
      </c>
      <c r="D82" s="29">
        <f t="shared" si="23"/>
        <v>1293421.5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29">
        <v>31.5</v>
      </c>
      <c r="N82" s="29">
        <v>31.5</v>
      </c>
      <c r="O82" s="29">
        <f t="shared" si="25"/>
        <v>1293421.5</v>
      </c>
      <c r="P82" s="44">
        <v>0</v>
      </c>
      <c r="Q82" s="44">
        <v>0</v>
      </c>
      <c r="R82" s="29">
        <v>31.5</v>
      </c>
      <c r="S82" s="29">
        <f t="shared" si="26"/>
        <v>1293421.5</v>
      </c>
      <c r="T82" s="44">
        <v>0</v>
      </c>
      <c r="U82" s="44">
        <v>0</v>
      </c>
      <c r="V82" s="44">
        <v>0</v>
      </c>
      <c r="W82" s="44">
        <v>0</v>
      </c>
      <c r="X82" s="29">
        <v>31.5</v>
      </c>
      <c r="Y82" s="44">
        <v>0</v>
      </c>
      <c r="Z82" s="44">
        <v>0</v>
      </c>
      <c r="AA82" s="44">
        <v>0</v>
      </c>
      <c r="AC82" s="57"/>
      <c r="AD82" s="57"/>
      <c r="AE82" s="58"/>
      <c r="AG82" s="59"/>
      <c r="AH82" s="59"/>
      <c r="AI82" s="60"/>
      <c r="AJ82" s="61"/>
    </row>
    <row r="83" spans="1:36" ht="61.5">
      <c r="A83" s="4">
        <v>2</v>
      </c>
      <c r="B83" s="30" t="s">
        <v>47</v>
      </c>
      <c r="C83" s="31">
        <v>20</v>
      </c>
      <c r="D83" s="29">
        <f t="shared" si="23"/>
        <v>821220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29">
        <v>20</v>
      </c>
      <c r="N83" s="29">
        <v>20</v>
      </c>
      <c r="O83" s="29">
        <f t="shared" si="25"/>
        <v>821220</v>
      </c>
      <c r="P83" s="44">
        <v>0</v>
      </c>
      <c r="Q83" s="44">
        <v>0</v>
      </c>
      <c r="R83" s="29">
        <v>20</v>
      </c>
      <c r="S83" s="29">
        <f t="shared" si="26"/>
        <v>821220</v>
      </c>
      <c r="T83" s="44">
        <v>0</v>
      </c>
      <c r="U83" s="44">
        <v>0</v>
      </c>
      <c r="V83" s="44">
        <v>0</v>
      </c>
      <c r="W83" s="44">
        <v>0</v>
      </c>
      <c r="X83" s="29">
        <v>20</v>
      </c>
      <c r="Y83" s="44">
        <v>0</v>
      </c>
      <c r="Z83" s="44">
        <v>0</v>
      </c>
      <c r="AA83" s="44">
        <v>0</v>
      </c>
      <c r="AC83" s="57"/>
      <c r="AD83" s="57"/>
      <c r="AE83" s="58"/>
      <c r="AG83" s="59"/>
      <c r="AH83" s="59"/>
      <c r="AI83" s="60"/>
      <c r="AJ83" s="61"/>
    </row>
    <row r="84" spans="1:36" ht="61.5">
      <c r="A84" s="4">
        <v>3</v>
      </c>
      <c r="B84" s="30" t="s">
        <v>48</v>
      </c>
      <c r="C84" s="31">
        <v>32.5</v>
      </c>
      <c r="D84" s="29">
        <f t="shared" si="23"/>
        <v>1334482.5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29">
        <v>32.5</v>
      </c>
      <c r="N84" s="29">
        <v>32.5</v>
      </c>
      <c r="O84" s="29">
        <f t="shared" si="25"/>
        <v>1334482.5</v>
      </c>
      <c r="P84" s="44">
        <v>0</v>
      </c>
      <c r="Q84" s="44">
        <v>0</v>
      </c>
      <c r="R84" s="29">
        <v>32.5</v>
      </c>
      <c r="S84" s="29">
        <f t="shared" si="26"/>
        <v>1334482.5</v>
      </c>
      <c r="T84" s="44">
        <v>0</v>
      </c>
      <c r="U84" s="44">
        <v>0</v>
      </c>
      <c r="V84" s="44">
        <v>0</v>
      </c>
      <c r="W84" s="44">
        <v>0</v>
      </c>
      <c r="X84" s="29">
        <v>32.5</v>
      </c>
      <c r="Y84" s="44">
        <v>0</v>
      </c>
      <c r="Z84" s="44">
        <v>0</v>
      </c>
      <c r="AA84" s="44">
        <v>0</v>
      </c>
      <c r="AC84" s="57"/>
      <c r="AD84" s="57"/>
      <c r="AE84" s="58"/>
      <c r="AG84" s="59"/>
      <c r="AH84" s="59"/>
      <c r="AI84" s="60"/>
      <c r="AJ84" s="61"/>
    </row>
    <row r="85" spans="1:36" ht="61.5">
      <c r="A85" s="4">
        <v>4</v>
      </c>
      <c r="B85" s="30" t="s">
        <v>49</v>
      </c>
      <c r="C85" s="31">
        <v>32.1</v>
      </c>
      <c r="D85" s="29">
        <f t="shared" si="23"/>
        <v>1318058.1000000001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9">
        <v>32.1</v>
      </c>
      <c r="N85" s="29">
        <v>32.1</v>
      </c>
      <c r="O85" s="29">
        <f t="shared" si="25"/>
        <v>1318058.1000000001</v>
      </c>
      <c r="P85" s="44">
        <v>0</v>
      </c>
      <c r="Q85" s="44">
        <v>0</v>
      </c>
      <c r="R85" s="29">
        <v>32.1</v>
      </c>
      <c r="S85" s="29">
        <f t="shared" si="26"/>
        <v>1318058.1000000001</v>
      </c>
      <c r="T85" s="44">
        <v>0</v>
      </c>
      <c r="U85" s="44">
        <v>0</v>
      </c>
      <c r="V85" s="44">
        <v>0</v>
      </c>
      <c r="W85" s="44">
        <v>0</v>
      </c>
      <c r="X85" s="29">
        <v>32.1</v>
      </c>
      <c r="Y85" s="44">
        <v>0</v>
      </c>
      <c r="Z85" s="44">
        <v>0</v>
      </c>
      <c r="AA85" s="44">
        <v>0</v>
      </c>
      <c r="AC85" s="57"/>
      <c r="AD85" s="57"/>
      <c r="AE85" s="58"/>
      <c r="AG85" s="59"/>
      <c r="AH85" s="59"/>
      <c r="AI85" s="60"/>
      <c r="AJ85" s="61"/>
    </row>
    <row r="86" spans="1:36" ht="62.25" thickBot="1">
      <c r="A86" s="4">
        <v>5</v>
      </c>
      <c r="B86" s="30" t="s">
        <v>50</v>
      </c>
      <c r="C86" s="31">
        <v>22.6</v>
      </c>
      <c r="D86" s="29">
        <f t="shared" si="23"/>
        <v>927978.60000000009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29">
        <v>22.6</v>
      </c>
      <c r="N86" s="29">
        <v>22.6</v>
      </c>
      <c r="O86" s="29">
        <f t="shared" si="25"/>
        <v>927978.60000000009</v>
      </c>
      <c r="P86" s="44">
        <v>0</v>
      </c>
      <c r="Q86" s="44">
        <v>0</v>
      </c>
      <c r="R86" s="29">
        <v>22.6</v>
      </c>
      <c r="S86" s="29">
        <f t="shared" si="26"/>
        <v>927978.60000000009</v>
      </c>
      <c r="T86" s="44">
        <v>0</v>
      </c>
      <c r="U86" s="44">
        <v>0</v>
      </c>
      <c r="V86" s="44">
        <v>0</v>
      </c>
      <c r="W86" s="44">
        <v>0</v>
      </c>
      <c r="X86" s="29">
        <v>22.6</v>
      </c>
      <c r="Y86" s="44">
        <v>0</v>
      </c>
      <c r="Z86" s="44">
        <v>0</v>
      </c>
      <c r="AA86" s="44">
        <v>0</v>
      </c>
      <c r="AC86" s="57"/>
      <c r="AD86" s="57"/>
      <c r="AE86" s="58"/>
      <c r="AG86" s="59"/>
      <c r="AH86" s="59"/>
      <c r="AI86" s="60"/>
      <c r="AJ86" s="61"/>
    </row>
    <row r="87" spans="1:36" ht="57.75" customHeight="1" thickBot="1">
      <c r="A87" s="124" t="s">
        <v>125</v>
      </c>
      <c r="B87" s="125"/>
      <c r="C87" s="56">
        <f>SUM(C82:C86)</f>
        <v>138.69999999999999</v>
      </c>
      <c r="D87" s="56">
        <f t="shared" ref="D87:AA87" si="28">SUM(D82:D86)</f>
        <v>5695160.6999999993</v>
      </c>
      <c r="E87" s="56">
        <f t="shared" si="28"/>
        <v>0</v>
      </c>
      <c r="F87" s="56">
        <f t="shared" si="28"/>
        <v>0</v>
      </c>
      <c r="G87" s="56">
        <f t="shared" si="28"/>
        <v>0</v>
      </c>
      <c r="H87" s="56">
        <f t="shared" si="28"/>
        <v>0</v>
      </c>
      <c r="I87" s="56">
        <f t="shared" si="28"/>
        <v>0</v>
      </c>
      <c r="J87" s="56">
        <f t="shared" si="28"/>
        <v>0</v>
      </c>
      <c r="K87" s="56">
        <f t="shared" si="28"/>
        <v>0</v>
      </c>
      <c r="L87" s="56">
        <f t="shared" si="28"/>
        <v>0</v>
      </c>
      <c r="M87" s="56">
        <f t="shared" si="28"/>
        <v>138.69999999999999</v>
      </c>
      <c r="N87" s="56">
        <f t="shared" si="28"/>
        <v>138.69999999999999</v>
      </c>
      <c r="O87" s="56">
        <f t="shared" si="28"/>
        <v>5695160.6999999993</v>
      </c>
      <c r="P87" s="56">
        <f t="shared" si="28"/>
        <v>0</v>
      </c>
      <c r="Q87" s="56">
        <f t="shared" si="28"/>
        <v>0</v>
      </c>
      <c r="R87" s="56">
        <f t="shared" si="28"/>
        <v>138.69999999999999</v>
      </c>
      <c r="S87" s="56">
        <f t="shared" si="28"/>
        <v>5695160.6999999993</v>
      </c>
      <c r="T87" s="56">
        <f t="shared" si="28"/>
        <v>0</v>
      </c>
      <c r="U87" s="56">
        <f t="shared" si="28"/>
        <v>0</v>
      </c>
      <c r="V87" s="56">
        <f t="shared" si="28"/>
        <v>0</v>
      </c>
      <c r="W87" s="56">
        <f t="shared" si="28"/>
        <v>0</v>
      </c>
      <c r="X87" s="56">
        <f t="shared" si="28"/>
        <v>138.69999999999999</v>
      </c>
      <c r="Y87" s="56">
        <f t="shared" si="28"/>
        <v>0</v>
      </c>
      <c r="Z87" s="56">
        <f t="shared" si="28"/>
        <v>0</v>
      </c>
      <c r="AA87" s="56">
        <f t="shared" si="28"/>
        <v>0</v>
      </c>
      <c r="AC87" s="98"/>
      <c r="AD87" s="57"/>
      <c r="AE87" s="58"/>
      <c r="AG87" s="59"/>
      <c r="AH87" s="59"/>
      <c r="AI87" s="60"/>
      <c r="AJ87" s="61"/>
    </row>
    <row r="88" spans="1:36" ht="76.5" customHeight="1">
      <c r="A88" s="4">
        <v>1</v>
      </c>
      <c r="B88" s="32" t="s">
        <v>51</v>
      </c>
      <c r="C88" s="31">
        <v>10.7</v>
      </c>
      <c r="D88" s="29">
        <f>C88*41061</f>
        <v>439352.69999999995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29">
        <v>10.7</v>
      </c>
      <c r="N88" s="29">
        <v>10.7</v>
      </c>
      <c r="O88" s="29">
        <f>N88*41061</f>
        <v>439352.69999999995</v>
      </c>
      <c r="P88" s="44">
        <v>0</v>
      </c>
      <c r="Q88" s="44">
        <v>0</v>
      </c>
      <c r="R88" s="29">
        <v>10.7</v>
      </c>
      <c r="S88" s="29">
        <f>R88*41061</f>
        <v>439352.69999999995</v>
      </c>
      <c r="T88" s="44">
        <v>0</v>
      </c>
      <c r="U88" s="44">
        <v>0</v>
      </c>
      <c r="V88" s="44">
        <v>0</v>
      </c>
      <c r="W88" s="44">
        <v>0</v>
      </c>
      <c r="X88" s="29">
        <v>10.7</v>
      </c>
      <c r="Y88" s="44">
        <v>0</v>
      </c>
      <c r="Z88" s="44">
        <v>0</v>
      </c>
      <c r="AA88" s="44">
        <v>0</v>
      </c>
      <c r="AC88" s="57"/>
      <c r="AD88" s="57"/>
      <c r="AE88" s="58"/>
      <c r="AG88" s="59"/>
      <c r="AH88" s="59"/>
      <c r="AI88" s="60"/>
      <c r="AJ88" s="61"/>
    </row>
    <row r="89" spans="1:36" ht="81.75" customHeight="1">
      <c r="A89" s="4">
        <v>2</v>
      </c>
      <c r="B89" s="30" t="s">
        <v>53</v>
      </c>
      <c r="C89" s="31">
        <v>36</v>
      </c>
      <c r="D89" s="29">
        <f t="shared" si="23"/>
        <v>1478196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29">
        <v>36</v>
      </c>
      <c r="N89" s="29">
        <v>36</v>
      </c>
      <c r="O89" s="29">
        <f t="shared" si="25"/>
        <v>1478196</v>
      </c>
      <c r="P89" s="44">
        <v>0</v>
      </c>
      <c r="Q89" s="44">
        <v>0</v>
      </c>
      <c r="R89" s="29">
        <v>36</v>
      </c>
      <c r="S89" s="29">
        <f t="shared" si="26"/>
        <v>1478196</v>
      </c>
      <c r="T89" s="44">
        <v>0</v>
      </c>
      <c r="U89" s="44">
        <v>0</v>
      </c>
      <c r="V89" s="44">
        <v>0</v>
      </c>
      <c r="W89" s="44">
        <v>0</v>
      </c>
      <c r="X89" s="29">
        <v>36</v>
      </c>
      <c r="Y89" s="44">
        <v>0</v>
      </c>
      <c r="Z89" s="44">
        <v>0</v>
      </c>
      <c r="AA89" s="44">
        <v>0</v>
      </c>
      <c r="AC89" s="57"/>
      <c r="AD89" s="57"/>
      <c r="AE89" s="58"/>
      <c r="AG89" s="59"/>
      <c r="AH89" s="59"/>
      <c r="AI89" s="60"/>
      <c r="AJ89" s="61"/>
    </row>
    <row r="90" spans="1:36" ht="72" customHeight="1">
      <c r="A90" s="4">
        <v>3</v>
      </c>
      <c r="B90" s="30" t="s">
        <v>52</v>
      </c>
      <c r="C90" s="31">
        <v>53</v>
      </c>
      <c r="D90" s="29">
        <f t="shared" si="23"/>
        <v>2176233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29">
        <v>53</v>
      </c>
      <c r="N90" s="29">
        <v>53</v>
      </c>
      <c r="O90" s="29">
        <f t="shared" si="25"/>
        <v>2176233</v>
      </c>
      <c r="P90" s="44">
        <v>0</v>
      </c>
      <c r="Q90" s="44">
        <v>0</v>
      </c>
      <c r="R90" s="29">
        <v>53</v>
      </c>
      <c r="S90" s="29">
        <f t="shared" si="26"/>
        <v>2176233</v>
      </c>
      <c r="T90" s="44">
        <v>0</v>
      </c>
      <c r="U90" s="44">
        <v>0</v>
      </c>
      <c r="V90" s="44">
        <v>0</v>
      </c>
      <c r="W90" s="44">
        <v>0</v>
      </c>
      <c r="X90" s="29">
        <v>53</v>
      </c>
      <c r="Y90" s="44">
        <v>0</v>
      </c>
      <c r="Z90" s="44">
        <v>0</v>
      </c>
      <c r="AA90" s="44">
        <v>0</v>
      </c>
      <c r="AC90" s="57"/>
      <c r="AD90" s="57"/>
      <c r="AE90" s="58"/>
      <c r="AG90" s="59"/>
      <c r="AH90" s="59"/>
      <c r="AI90" s="60"/>
      <c r="AJ90" s="61"/>
    </row>
    <row r="91" spans="1:36" ht="74.25" customHeight="1" thickBot="1">
      <c r="A91" s="4">
        <v>4</v>
      </c>
      <c r="B91" s="30" t="s">
        <v>56</v>
      </c>
      <c r="C91" s="31">
        <v>34.700000000000003</v>
      </c>
      <c r="D91" s="29">
        <f t="shared" si="23"/>
        <v>1424816.7000000002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29">
        <v>34.700000000000003</v>
      </c>
      <c r="N91" s="29">
        <v>34.700000000000003</v>
      </c>
      <c r="O91" s="29">
        <f t="shared" si="25"/>
        <v>1424816.7000000002</v>
      </c>
      <c r="P91" s="44">
        <v>0</v>
      </c>
      <c r="Q91" s="44">
        <v>0</v>
      </c>
      <c r="R91" s="29">
        <v>34.700000000000003</v>
      </c>
      <c r="S91" s="29">
        <f t="shared" si="26"/>
        <v>1424816.7000000002</v>
      </c>
      <c r="T91" s="44">
        <v>0</v>
      </c>
      <c r="U91" s="44">
        <v>0</v>
      </c>
      <c r="V91" s="44">
        <v>0</v>
      </c>
      <c r="W91" s="44">
        <v>0</v>
      </c>
      <c r="X91" s="29">
        <v>34.700000000000003</v>
      </c>
      <c r="Y91" s="44">
        <v>0</v>
      </c>
      <c r="Z91" s="44">
        <v>0</v>
      </c>
      <c r="AA91" s="44">
        <v>0</v>
      </c>
      <c r="AC91" s="57"/>
      <c r="AD91" s="57"/>
      <c r="AE91" s="58"/>
      <c r="AG91" s="59"/>
      <c r="AH91" s="59"/>
      <c r="AI91" s="60"/>
      <c r="AJ91" s="61"/>
    </row>
    <row r="92" spans="1:36" ht="54" customHeight="1" thickBot="1">
      <c r="A92" s="124" t="s">
        <v>126</v>
      </c>
      <c r="B92" s="125"/>
      <c r="C92" s="56">
        <f>SUM(C88:C91)</f>
        <v>134.4</v>
      </c>
      <c r="D92" s="56">
        <f t="shared" ref="D92:AA92" si="29">SUM(D88:D91)</f>
        <v>5518598.4000000004</v>
      </c>
      <c r="E92" s="56">
        <f t="shared" si="29"/>
        <v>0</v>
      </c>
      <c r="F92" s="56">
        <f t="shared" si="29"/>
        <v>0</v>
      </c>
      <c r="G92" s="56">
        <f t="shared" si="29"/>
        <v>0</v>
      </c>
      <c r="H92" s="56">
        <f t="shared" si="29"/>
        <v>0</v>
      </c>
      <c r="I92" s="56">
        <f t="shared" si="29"/>
        <v>0</v>
      </c>
      <c r="J92" s="56">
        <f t="shared" si="29"/>
        <v>0</v>
      </c>
      <c r="K92" s="56">
        <f t="shared" si="29"/>
        <v>0</v>
      </c>
      <c r="L92" s="56">
        <f t="shared" si="29"/>
        <v>0</v>
      </c>
      <c r="M92" s="56">
        <f t="shared" si="29"/>
        <v>134.4</v>
      </c>
      <c r="N92" s="56">
        <f t="shared" si="29"/>
        <v>134.4</v>
      </c>
      <c r="O92" s="56">
        <f t="shared" si="29"/>
        <v>5518598.4000000004</v>
      </c>
      <c r="P92" s="56">
        <f t="shared" si="29"/>
        <v>0</v>
      </c>
      <c r="Q92" s="56">
        <f t="shared" si="29"/>
        <v>0</v>
      </c>
      <c r="R92" s="56">
        <f t="shared" si="29"/>
        <v>134.4</v>
      </c>
      <c r="S92" s="56">
        <f t="shared" si="29"/>
        <v>5518598.4000000004</v>
      </c>
      <c r="T92" s="56">
        <f t="shared" si="29"/>
        <v>0</v>
      </c>
      <c r="U92" s="56">
        <f t="shared" si="29"/>
        <v>0</v>
      </c>
      <c r="V92" s="56">
        <f t="shared" si="29"/>
        <v>0</v>
      </c>
      <c r="W92" s="56">
        <f t="shared" si="29"/>
        <v>0</v>
      </c>
      <c r="X92" s="56">
        <f t="shared" si="29"/>
        <v>134.4</v>
      </c>
      <c r="Y92" s="56">
        <f t="shared" si="29"/>
        <v>0</v>
      </c>
      <c r="Z92" s="56">
        <f t="shared" si="29"/>
        <v>0</v>
      </c>
      <c r="AA92" s="56">
        <f t="shared" si="29"/>
        <v>0</v>
      </c>
      <c r="AC92" s="98"/>
      <c r="AD92" s="57"/>
      <c r="AE92" s="58"/>
      <c r="AG92" s="59"/>
      <c r="AH92" s="59"/>
      <c r="AI92" s="60"/>
      <c r="AJ92" s="61"/>
    </row>
    <row r="93" spans="1:36" ht="61.5">
      <c r="A93" s="4">
        <v>1</v>
      </c>
      <c r="B93" s="30" t="s">
        <v>59</v>
      </c>
      <c r="C93" s="31">
        <v>26.6</v>
      </c>
      <c r="D93" s="29">
        <f t="shared" si="23"/>
        <v>1092222.6000000001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29">
        <v>26.6</v>
      </c>
      <c r="N93" s="29">
        <v>26.6</v>
      </c>
      <c r="O93" s="29">
        <f t="shared" si="25"/>
        <v>1092222.6000000001</v>
      </c>
      <c r="P93" s="44">
        <v>0</v>
      </c>
      <c r="Q93" s="44">
        <v>0</v>
      </c>
      <c r="R93" s="29">
        <v>26.6</v>
      </c>
      <c r="S93" s="29">
        <f t="shared" si="26"/>
        <v>1092222.6000000001</v>
      </c>
      <c r="T93" s="44">
        <v>0</v>
      </c>
      <c r="U93" s="44">
        <v>0</v>
      </c>
      <c r="V93" s="44">
        <v>0</v>
      </c>
      <c r="W93" s="44">
        <v>0</v>
      </c>
      <c r="X93" s="29">
        <v>26.6</v>
      </c>
      <c r="Y93" s="44">
        <v>0</v>
      </c>
      <c r="Z93" s="44">
        <v>0</v>
      </c>
      <c r="AA93" s="44">
        <v>0</v>
      </c>
      <c r="AC93" s="57"/>
      <c r="AD93" s="57"/>
      <c r="AE93" s="58"/>
      <c r="AG93" s="59"/>
      <c r="AH93" s="59"/>
      <c r="AI93" s="60"/>
      <c r="AJ93" s="61"/>
    </row>
    <row r="94" spans="1:36" ht="61.5">
      <c r="A94" s="4">
        <v>2</v>
      </c>
      <c r="B94" s="30" t="s">
        <v>60</v>
      </c>
      <c r="C94" s="31">
        <v>35.200000000000003</v>
      </c>
      <c r="D94" s="29">
        <f t="shared" si="23"/>
        <v>1445347.2000000002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29">
        <v>35.200000000000003</v>
      </c>
      <c r="N94" s="29">
        <v>35.200000000000003</v>
      </c>
      <c r="O94" s="29">
        <f t="shared" si="25"/>
        <v>1445347.2000000002</v>
      </c>
      <c r="P94" s="44">
        <v>0</v>
      </c>
      <c r="Q94" s="44">
        <v>0</v>
      </c>
      <c r="R94" s="29">
        <v>35.200000000000003</v>
      </c>
      <c r="S94" s="29">
        <f t="shared" si="26"/>
        <v>1445347.2000000002</v>
      </c>
      <c r="T94" s="44">
        <v>0</v>
      </c>
      <c r="U94" s="44">
        <v>0</v>
      </c>
      <c r="V94" s="44">
        <v>0</v>
      </c>
      <c r="W94" s="44">
        <v>0</v>
      </c>
      <c r="X94" s="29">
        <v>35.200000000000003</v>
      </c>
      <c r="Y94" s="44">
        <v>0</v>
      </c>
      <c r="Z94" s="44">
        <v>0</v>
      </c>
      <c r="AA94" s="44">
        <v>0</v>
      </c>
      <c r="AC94" s="57"/>
      <c r="AD94" s="57"/>
      <c r="AE94" s="58"/>
      <c r="AG94" s="59"/>
      <c r="AH94" s="59"/>
      <c r="AI94" s="60"/>
      <c r="AJ94" s="61"/>
    </row>
    <row r="95" spans="1:36" ht="61.5" customHeight="1" thickBot="1">
      <c r="A95" s="4">
        <v>3</v>
      </c>
      <c r="B95" s="32" t="s">
        <v>61</v>
      </c>
      <c r="C95" s="31">
        <v>16</v>
      </c>
      <c r="D95" s="29">
        <f>C95*41061</f>
        <v>656976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29">
        <v>16</v>
      </c>
      <c r="N95" s="29">
        <v>16</v>
      </c>
      <c r="O95" s="29">
        <f>N95*41061</f>
        <v>656976</v>
      </c>
      <c r="P95" s="44">
        <v>0</v>
      </c>
      <c r="Q95" s="44">
        <v>0</v>
      </c>
      <c r="R95" s="29">
        <v>16</v>
      </c>
      <c r="S95" s="29">
        <f>R95*41061</f>
        <v>656976</v>
      </c>
      <c r="T95" s="44">
        <v>0</v>
      </c>
      <c r="U95" s="44">
        <v>0</v>
      </c>
      <c r="V95" s="44">
        <v>0</v>
      </c>
      <c r="W95" s="44">
        <v>0</v>
      </c>
      <c r="X95" s="29">
        <v>16</v>
      </c>
      <c r="Y95" s="44">
        <v>0</v>
      </c>
      <c r="Z95" s="44">
        <v>0</v>
      </c>
      <c r="AA95" s="44">
        <v>0</v>
      </c>
      <c r="AC95" s="57"/>
      <c r="AD95" s="57"/>
      <c r="AE95" s="58"/>
      <c r="AG95" s="59"/>
      <c r="AH95" s="59"/>
      <c r="AI95" s="60"/>
      <c r="AJ95" s="61"/>
    </row>
    <row r="96" spans="1:36" ht="61.5" customHeight="1" thickBot="1">
      <c r="A96" s="124" t="s">
        <v>127</v>
      </c>
      <c r="B96" s="125"/>
      <c r="C96" s="56">
        <f>SUM(C93:C95)</f>
        <v>77.800000000000011</v>
      </c>
      <c r="D96" s="56">
        <f t="shared" ref="D96:AA96" si="30">SUM(D93:D95)</f>
        <v>3194545.8000000003</v>
      </c>
      <c r="E96" s="56">
        <f t="shared" si="30"/>
        <v>0</v>
      </c>
      <c r="F96" s="56">
        <f t="shared" si="30"/>
        <v>0</v>
      </c>
      <c r="G96" s="56">
        <f t="shared" si="30"/>
        <v>0</v>
      </c>
      <c r="H96" s="56">
        <f t="shared" si="30"/>
        <v>0</v>
      </c>
      <c r="I96" s="56">
        <f t="shared" si="30"/>
        <v>0</v>
      </c>
      <c r="J96" s="56">
        <f t="shared" si="30"/>
        <v>0</v>
      </c>
      <c r="K96" s="56">
        <f t="shared" si="30"/>
        <v>0</v>
      </c>
      <c r="L96" s="56">
        <f t="shared" si="30"/>
        <v>0</v>
      </c>
      <c r="M96" s="56">
        <f t="shared" si="30"/>
        <v>77.800000000000011</v>
      </c>
      <c r="N96" s="56">
        <f t="shared" si="30"/>
        <v>77.800000000000011</v>
      </c>
      <c r="O96" s="56">
        <f t="shared" si="30"/>
        <v>3194545.8000000003</v>
      </c>
      <c r="P96" s="56">
        <f t="shared" si="30"/>
        <v>0</v>
      </c>
      <c r="Q96" s="56">
        <f t="shared" si="30"/>
        <v>0</v>
      </c>
      <c r="R96" s="56">
        <f t="shared" si="30"/>
        <v>77.800000000000011</v>
      </c>
      <c r="S96" s="56">
        <f t="shared" si="30"/>
        <v>3194545.8000000003</v>
      </c>
      <c r="T96" s="56">
        <f t="shared" si="30"/>
        <v>0</v>
      </c>
      <c r="U96" s="56">
        <f t="shared" si="30"/>
        <v>0</v>
      </c>
      <c r="V96" s="56">
        <f t="shared" si="30"/>
        <v>0</v>
      </c>
      <c r="W96" s="56">
        <f t="shared" si="30"/>
        <v>0</v>
      </c>
      <c r="X96" s="56">
        <f t="shared" si="30"/>
        <v>77.800000000000011</v>
      </c>
      <c r="Y96" s="56">
        <f t="shared" si="30"/>
        <v>0</v>
      </c>
      <c r="Z96" s="56">
        <f t="shared" si="30"/>
        <v>0</v>
      </c>
      <c r="AA96" s="56">
        <f t="shared" si="30"/>
        <v>0</v>
      </c>
      <c r="AC96" s="98"/>
      <c r="AD96" s="57"/>
      <c r="AE96" s="58"/>
      <c r="AG96" s="59"/>
      <c r="AH96" s="59"/>
      <c r="AI96" s="60"/>
      <c r="AJ96" s="61"/>
    </row>
    <row r="97" spans="1:36" ht="111.75" customHeight="1">
      <c r="A97" s="4">
        <v>1</v>
      </c>
      <c r="B97" s="30" t="s">
        <v>78</v>
      </c>
      <c r="C97" s="31">
        <v>91.06</v>
      </c>
      <c r="D97" s="29">
        <f t="shared" si="23"/>
        <v>3739014.66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29">
        <v>91.06</v>
      </c>
      <c r="N97" s="29">
        <v>91.06</v>
      </c>
      <c r="O97" s="29">
        <f t="shared" si="25"/>
        <v>3739014.66</v>
      </c>
      <c r="P97" s="44">
        <v>0</v>
      </c>
      <c r="Q97" s="44">
        <v>0</v>
      </c>
      <c r="R97" s="29">
        <v>91.06</v>
      </c>
      <c r="S97" s="29">
        <f t="shared" si="26"/>
        <v>3739014.66</v>
      </c>
      <c r="T97" s="44">
        <v>0</v>
      </c>
      <c r="U97" s="44">
        <v>0</v>
      </c>
      <c r="V97" s="44">
        <v>0</v>
      </c>
      <c r="W97" s="44">
        <v>0</v>
      </c>
      <c r="X97" s="29">
        <v>91.06</v>
      </c>
      <c r="Y97" s="44">
        <v>0</v>
      </c>
      <c r="Z97" s="44">
        <v>0</v>
      </c>
      <c r="AA97" s="44">
        <v>0</v>
      </c>
      <c r="AC97" s="57"/>
      <c r="AD97" s="57"/>
      <c r="AE97" s="58"/>
      <c r="AG97" s="59"/>
      <c r="AH97" s="59"/>
      <c r="AI97" s="60"/>
      <c r="AJ97" s="61"/>
    </row>
    <row r="98" spans="1:36" ht="114.75" customHeight="1">
      <c r="A98" s="4">
        <v>2</v>
      </c>
      <c r="B98" s="30" t="s">
        <v>79</v>
      </c>
      <c r="C98" s="31">
        <v>40.700000000000003</v>
      </c>
      <c r="D98" s="29">
        <f t="shared" si="23"/>
        <v>1671182.7000000002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29">
        <v>40.700000000000003</v>
      </c>
      <c r="N98" s="29">
        <v>40.700000000000003</v>
      </c>
      <c r="O98" s="29">
        <f t="shared" si="25"/>
        <v>1671182.7000000002</v>
      </c>
      <c r="P98" s="44">
        <v>0</v>
      </c>
      <c r="Q98" s="44">
        <v>0</v>
      </c>
      <c r="R98" s="29">
        <v>40.700000000000003</v>
      </c>
      <c r="S98" s="29">
        <f t="shared" si="26"/>
        <v>1671182.7000000002</v>
      </c>
      <c r="T98" s="44">
        <v>0</v>
      </c>
      <c r="U98" s="44">
        <v>0</v>
      </c>
      <c r="V98" s="44">
        <v>0</v>
      </c>
      <c r="W98" s="44">
        <v>0</v>
      </c>
      <c r="X98" s="29">
        <v>40.700000000000003</v>
      </c>
      <c r="Y98" s="44">
        <v>0</v>
      </c>
      <c r="Z98" s="44">
        <v>0</v>
      </c>
      <c r="AA98" s="44">
        <v>0</v>
      </c>
      <c r="AC98" s="57"/>
      <c r="AD98" s="57"/>
      <c r="AE98" s="58"/>
      <c r="AG98" s="59"/>
      <c r="AH98" s="59"/>
      <c r="AI98" s="60"/>
      <c r="AJ98" s="61"/>
    </row>
    <row r="99" spans="1:36" ht="119.25" customHeight="1" thickBot="1">
      <c r="A99" s="4">
        <v>3</v>
      </c>
      <c r="B99" s="30" t="s">
        <v>83</v>
      </c>
      <c r="C99" s="31">
        <v>40.700000000000003</v>
      </c>
      <c r="D99" s="29">
        <f t="shared" si="23"/>
        <v>1671182.7000000002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29">
        <v>40.700000000000003</v>
      </c>
      <c r="N99" s="29">
        <v>40.700000000000003</v>
      </c>
      <c r="O99" s="29">
        <f t="shared" si="25"/>
        <v>1671182.7000000002</v>
      </c>
      <c r="P99" s="44">
        <v>0</v>
      </c>
      <c r="Q99" s="44">
        <v>0</v>
      </c>
      <c r="R99" s="29">
        <v>40.700000000000003</v>
      </c>
      <c r="S99" s="29">
        <f t="shared" si="26"/>
        <v>1671182.7000000002</v>
      </c>
      <c r="T99" s="44">
        <v>0</v>
      </c>
      <c r="U99" s="44">
        <v>0</v>
      </c>
      <c r="V99" s="44">
        <v>0</v>
      </c>
      <c r="W99" s="44">
        <v>0</v>
      </c>
      <c r="X99" s="29">
        <v>40.700000000000003</v>
      </c>
      <c r="Y99" s="44">
        <v>0</v>
      </c>
      <c r="Z99" s="44">
        <v>0</v>
      </c>
      <c r="AA99" s="44">
        <v>0</v>
      </c>
      <c r="AC99" s="57"/>
      <c r="AD99" s="57"/>
      <c r="AE99" s="58"/>
      <c r="AG99" s="59"/>
      <c r="AH99" s="59"/>
      <c r="AI99" s="60"/>
      <c r="AJ99" s="61"/>
    </row>
    <row r="100" spans="1:36" ht="63" customHeight="1" thickBot="1">
      <c r="A100" s="124" t="s">
        <v>128</v>
      </c>
      <c r="B100" s="125"/>
      <c r="C100" s="56">
        <f>SUM(C97:C99)</f>
        <v>172.45999999999998</v>
      </c>
      <c r="D100" s="56">
        <f t="shared" ref="D100:AA100" si="31">SUM(D97:D99)</f>
        <v>7081380.0600000005</v>
      </c>
      <c r="E100" s="56">
        <f t="shared" si="31"/>
        <v>0</v>
      </c>
      <c r="F100" s="56">
        <f t="shared" si="31"/>
        <v>0</v>
      </c>
      <c r="G100" s="56">
        <f t="shared" si="31"/>
        <v>0</v>
      </c>
      <c r="H100" s="56">
        <f t="shared" si="31"/>
        <v>0</v>
      </c>
      <c r="I100" s="56">
        <f t="shared" si="31"/>
        <v>0</v>
      </c>
      <c r="J100" s="56">
        <f t="shared" si="31"/>
        <v>0</v>
      </c>
      <c r="K100" s="56">
        <f t="shared" si="31"/>
        <v>0</v>
      </c>
      <c r="L100" s="56">
        <f t="shared" si="31"/>
        <v>0</v>
      </c>
      <c r="M100" s="56">
        <f t="shared" si="31"/>
        <v>172.45999999999998</v>
      </c>
      <c r="N100" s="56">
        <f t="shared" si="31"/>
        <v>172.45999999999998</v>
      </c>
      <c r="O100" s="56">
        <f t="shared" si="31"/>
        <v>7081380.0600000005</v>
      </c>
      <c r="P100" s="56">
        <f t="shared" si="31"/>
        <v>0</v>
      </c>
      <c r="Q100" s="56">
        <f t="shared" si="31"/>
        <v>0</v>
      </c>
      <c r="R100" s="56">
        <f t="shared" si="31"/>
        <v>172.45999999999998</v>
      </c>
      <c r="S100" s="56">
        <f t="shared" si="31"/>
        <v>7081380.0600000005</v>
      </c>
      <c r="T100" s="56">
        <f t="shared" si="31"/>
        <v>0</v>
      </c>
      <c r="U100" s="56">
        <f t="shared" si="31"/>
        <v>0</v>
      </c>
      <c r="V100" s="56">
        <f t="shared" si="31"/>
        <v>0</v>
      </c>
      <c r="W100" s="56">
        <f t="shared" si="31"/>
        <v>0</v>
      </c>
      <c r="X100" s="56">
        <f t="shared" si="31"/>
        <v>172.45999999999998</v>
      </c>
      <c r="Y100" s="56">
        <f t="shared" si="31"/>
        <v>0</v>
      </c>
      <c r="Z100" s="56">
        <f t="shared" si="31"/>
        <v>0</v>
      </c>
      <c r="AA100" s="56">
        <f t="shared" si="31"/>
        <v>0</v>
      </c>
      <c r="AC100" s="98"/>
      <c r="AD100" s="57"/>
      <c r="AE100" s="58"/>
      <c r="AG100" s="59"/>
      <c r="AH100" s="59"/>
      <c r="AI100" s="60"/>
      <c r="AJ100" s="61"/>
    </row>
    <row r="101" spans="1:36" ht="93" customHeight="1">
      <c r="A101" s="4">
        <v>1</v>
      </c>
      <c r="B101" s="30" t="s">
        <v>85</v>
      </c>
      <c r="C101" s="31">
        <v>71.099999999999994</v>
      </c>
      <c r="D101" s="29">
        <f t="shared" si="23"/>
        <v>2919437.0999999996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29">
        <v>71.099999999999994</v>
      </c>
      <c r="N101" s="29">
        <v>71.099999999999994</v>
      </c>
      <c r="O101" s="29">
        <f t="shared" si="25"/>
        <v>2919437.0999999996</v>
      </c>
      <c r="P101" s="44">
        <v>0</v>
      </c>
      <c r="Q101" s="44">
        <v>0</v>
      </c>
      <c r="R101" s="29">
        <v>71.099999999999994</v>
      </c>
      <c r="S101" s="29">
        <f t="shared" si="26"/>
        <v>2919437.0999999996</v>
      </c>
      <c r="T101" s="44">
        <v>0</v>
      </c>
      <c r="U101" s="44">
        <v>0</v>
      </c>
      <c r="V101" s="44">
        <v>0</v>
      </c>
      <c r="W101" s="44">
        <v>0</v>
      </c>
      <c r="X101" s="29">
        <v>71.099999999999994</v>
      </c>
      <c r="Y101" s="44">
        <v>0</v>
      </c>
      <c r="Z101" s="44">
        <v>0</v>
      </c>
      <c r="AA101" s="44">
        <v>0</v>
      </c>
      <c r="AC101" s="57"/>
      <c r="AD101" s="57"/>
      <c r="AE101" s="58"/>
      <c r="AG101" s="59"/>
      <c r="AH101" s="59"/>
      <c r="AI101" s="60"/>
      <c r="AJ101" s="61"/>
    </row>
    <row r="102" spans="1:36" ht="96.75" customHeight="1">
      <c r="A102" s="4">
        <v>2</v>
      </c>
      <c r="B102" s="32" t="s">
        <v>87</v>
      </c>
      <c r="C102" s="31">
        <v>14.8</v>
      </c>
      <c r="D102" s="29">
        <f t="shared" ref="D102:D117" si="32">C102*41061</f>
        <v>607702.80000000005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29">
        <v>14.8</v>
      </c>
      <c r="N102" s="29">
        <v>14.8</v>
      </c>
      <c r="O102" s="29">
        <f t="shared" si="25"/>
        <v>607702.80000000005</v>
      </c>
      <c r="P102" s="44">
        <v>0</v>
      </c>
      <c r="Q102" s="44">
        <v>0</v>
      </c>
      <c r="R102" s="29">
        <v>14.8</v>
      </c>
      <c r="S102" s="29">
        <f t="shared" si="26"/>
        <v>607702.80000000005</v>
      </c>
      <c r="T102" s="44">
        <v>0</v>
      </c>
      <c r="U102" s="44">
        <v>0</v>
      </c>
      <c r="V102" s="44">
        <v>0</v>
      </c>
      <c r="W102" s="44">
        <v>0</v>
      </c>
      <c r="X102" s="29">
        <v>14.8</v>
      </c>
      <c r="Y102" s="44">
        <v>0</v>
      </c>
      <c r="Z102" s="44">
        <v>0</v>
      </c>
      <c r="AA102" s="44">
        <v>0</v>
      </c>
      <c r="AC102" s="57"/>
      <c r="AD102" s="57"/>
      <c r="AE102" s="58"/>
      <c r="AG102" s="59"/>
      <c r="AH102" s="59"/>
      <c r="AI102" s="60"/>
      <c r="AJ102" s="61"/>
    </row>
    <row r="103" spans="1:36" ht="89.25" customHeight="1" thickBot="1">
      <c r="A103" s="4">
        <v>3</v>
      </c>
      <c r="B103" s="30" t="s">
        <v>88</v>
      </c>
      <c r="C103" s="31">
        <v>70.8</v>
      </c>
      <c r="D103" s="29">
        <f t="shared" si="32"/>
        <v>2907118.8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29">
        <v>70.8</v>
      </c>
      <c r="N103" s="29">
        <v>70.8</v>
      </c>
      <c r="O103" s="29">
        <f t="shared" si="25"/>
        <v>2907118.8</v>
      </c>
      <c r="P103" s="44">
        <v>0</v>
      </c>
      <c r="Q103" s="44">
        <v>0</v>
      </c>
      <c r="R103" s="29">
        <v>70.8</v>
      </c>
      <c r="S103" s="29">
        <f t="shared" si="26"/>
        <v>2907118.8</v>
      </c>
      <c r="T103" s="44">
        <v>0</v>
      </c>
      <c r="U103" s="44">
        <v>0</v>
      </c>
      <c r="V103" s="44">
        <v>0</v>
      </c>
      <c r="W103" s="44">
        <v>0</v>
      </c>
      <c r="X103" s="29">
        <v>70.8</v>
      </c>
      <c r="Y103" s="44">
        <v>0</v>
      </c>
      <c r="Z103" s="44">
        <v>0</v>
      </c>
      <c r="AA103" s="44">
        <v>0</v>
      </c>
      <c r="AC103" s="57"/>
      <c r="AD103" s="57"/>
      <c r="AE103" s="58"/>
      <c r="AG103" s="59"/>
      <c r="AH103" s="59"/>
      <c r="AI103" s="60"/>
      <c r="AJ103" s="61"/>
    </row>
    <row r="104" spans="1:36" ht="57.75" customHeight="1" thickBot="1">
      <c r="A104" s="124" t="s">
        <v>129</v>
      </c>
      <c r="B104" s="125"/>
      <c r="C104" s="56">
        <f>SUM(C101:C103)</f>
        <v>156.69999999999999</v>
      </c>
      <c r="D104" s="56">
        <f t="shared" ref="D104:AA104" si="33">SUM(D101:D103)</f>
        <v>6434258.6999999993</v>
      </c>
      <c r="E104" s="56">
        <f t="shared" si="33"/>
        <v>0</v>
      </c>
      <c r="F104" s="56">
        <f t="shared" si="33"/>
        <v>0</v>
      </c>
      <c r="G104" s="56">
        <f t="shared" si="33"/>
        <v>0</v>
      </c>
      <c r="H104" s="56">
        <f t="shared" si="33"/>
        <v>0</v>
      </c>
      <c r="I104" s="56">
        <f t="shared" si="33"/>
        <v>0</v>
      </c>
      <c r="J104" s="56">
        <f t="shared" si="33"/>
        <v>0</v>
      </c>
      <c r="K104" s="56">
        <f t="shared" si="33"/>
        <v>0</v>
      </c>
      <c r="L104" s="56">
        <f t="shared" si="33"/>
        <v>0</v>
      </c>
      <c r="M104" s="56">
        <f t="shared" si="33"/>
        <v>156.69999999999999</v>
      </c>
      <c r="N104" s="56">
        <f t="shared" si="33"/>
        <v>156.69999999999999</v>
      </c>
      <c r="O104" s="56">
        <f t="shared" si="33"/>
        <v>6434258.6999999993</v>
      </c>
      <c r="P104" s="56">
        <f t="shared" si="33"/>
        <v>0</v>
      </c>
      <c r="Q104" s="56">
        <f t="shared" si="33"/>
        <v>0</v>
      </c>
      <c r="R104" s="56">
        <f t="shared" si="33"/>
        <v>156.69999999999999</v>
      </c>
      <c r="S104" s="56">
        <f t="shared" si="33"/>
        <v>6434258.6999999993</v>
      </c>
      <c r="T104" s="56">
        <f t="shared" si="33"/>
        <v>0</v>
      </c>
      <c r="U104" s="56">
        <f t="shared" si="33"/>
        <v>0</v>
      </c>
      <c r="V104" s="56">
        <f t="shared" si="33"/>
        <v>0</v>
      </c>
      <c r="W104" s="56">
        <f t="shared" si="33"/>
        <v>0</v>
      </c>
      <c r="X104" s="56">
        <f t="shared" si="33"/>
        <v>156.69999999999999</v>
      </c>
      <c r="Y104" s="56">
        <f t="shared" si="33"/>
        <v>0</v>
      </c>
      <c r="Z104" s="56">
        <f t="shared" si="33"/>
        <v>0</v>
      </c>
      <c r="AA104" s="56">
        <f t="shared" si="33"/>
        <v>0</v>
      </c>
      <c r="AC104" s="98"/>
      <c r="AD104" s="57"/>
      <c r="AE104" s="58"/>
      <c r="AG104" s="59"/>
      <c r="AH104" s="59"/>
      <c r="AI104" s="60"/>
      <c r="AJ104" s="61"/>
    </row>
    <row r="105" spans="1:36" ht="89.25" customHeight="1">
      <c r="A105" s="4">
        <v>1</v>
      </c>
      <c r="B105" s="30" t="s">
        <v>90</v>
      </c>
      <c r="C105" s="31">
        <v>42.9</v>
      </c>
      <c r="D105" s="29">
        <f>C105*41061</f>
        <v>1761516.9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29">
        <v>42.9</v>
      </c>
      <c r="N105" s="29">
        <v>42.9</v>
      </c>
      <c r="O105" s="29">
        <f>N105*41061</f>
        <v>1761516.9</v>
      </c>
      <c r="P105" s="44">
        <v>0</v>
      </c>
      <c r="Q105" s="44">
        <v>0</v>
      </c>
      <c r="R105" s="29">
        <v>42.9</v>
      </c>
      <c r="S105" s="29">
        <f>R105*41061</f>
        <v>1761516.9</v>
      </c>
      <c r="T105" s="44">
        <v>0</v>
      </c>
      <c r="U105" s="44">
        <v>0</v>
      </c>
      <c r="V105" s="44">
        <v>0</v>
      </c>
      <c r="W105" s="44">
        <v>0</v>
      </c>
      <c r="X105" s="29">
        <v>42.9</v>
      </c>
      <c r="Y105" s="44">
        <v>0</v>
      </c>
      <c r="Z105" s="44">
        <v>0</v>
      </c>
      <c r="AA105" s="44">
        <v>0</v>
      </c>
      <c r="AC105" s="57"/>
      <c r="AD105" s="57"/>
      <c r="AE105" s="58"/>
      <c r="AG105" s="59"/>
      <c r="AH105" s="59"/>
      <c r="AI105" s="60"/>
      <c r="AJ105" s="61"/>
    </row>
    <row r="106" spans="1:36" ht="61.5">
      <c r="A106" s="4">
        <v>2</v>
      </c>
      <c r="B106" s="30" t="s">
        <v>91</v>
      </c>
      <c r="C106" s="31">
        <v>42.9</v>
      </c>
      <c r="D106" s="29">
        <f t="shared" si="32"/>
        <v>1761516.9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29">
        <v>42.9</v>
      </c>
      <c r="N106" s="29">
        <v>42.9</v>
      </c>
      <c r="O106" s="29">
        <f t="shared" si="25"/>
        <v>1761516.9</v>
      </c>
      <c r="P106" s="44">
        <v>0</v>
      </c>
      <c r="Q106" s="44">
        <v>0</v>
      </c>
      <c r="R106" s="29">
        <v>42.9</v>
      </c>
      <c r="S106" s="29">
        <f t="shared" si="26"/>
        <v>1761516.9</v>
      </c>
      <c r="T106" s="44">
        <v>0</v>
      </c>
      <c r="U106" s="44">
        <v>0</v>
      </c>
      <c r="V106" s="44">
        <v>0</v>
      </c>
      <c r="W106" s="44">
        <v>0</v>
      </c>
      <c r="X106" s="29">
        <v>42.9</v>
      </c>
      <c r="Y106" s="44">
        <v>0</v>
      </c>
      <c r="Z106" s="44">
        <v>0</v>
      </c>
      <c r="AA106" s="44">
        <v>0</v>
      </c>
      <c r="AC106" s="57"/>
      <c r="AD106" s="57"/>
      <c r="AE106" s="58"/>
      <c r="AG106" s="59"/>
      <c r="AH106" s="59"/>
      <c r="AI106" s="60"/>
      <c r="AJ106" s="61"/>
    </row>
    <row r="107" spans="1:36" ht="62.25" thickBot="1">
      <c r="A107" s="4">
        <v>3</v>
      </c>
      <c r="B107" s="30" t="s">
        <v>92</v>
      </c>
      <c r="C107" s="31">
        <v>42.2</v>
      </c>
      <c r="D107" s="29">
        <f t="shared" si="32"/>
        <v>1732774.2000000002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29">
        <v>42.2</v>
      </c>
      <c r="N107" s="29">
        <v>42.2</v>
      </c>
      <c r="O107" s="29">
        <f t="shared" si="25"/>
        <v>1732774.2000000002</v>
      </c>
      <c r="P107" s="44">
        <v>0</v>
      </c>
      <c r="Q107" s="44">
        <v>0</v>
      </c>
      <c r="R107" s="29">
        <v>42.2</v>
      </c>
      <c r="S107" s="29">
        <f t="shared" si="26"/>
        <v>1732774.2000000002</v>
      </c>
      <c r="T107" s="44">
        <v>0</v>
      </c>
      <c r="U107" s="44">
        <v>0</v>
      </c>
      <c r="V107" s="44">
        <v>0</v>
      </c>
      <c r="W107" s="44">
        <v>0</v>
      </c>
      <c r="X107" s="29">
        <v>42.2</v>
      </c>
      <c r="Y107" s="44">
        <v>0</v>
      </c>
      <c r="Z107" s="44">
        <v>0</v>
      </c>
      <c r="AA107" s="44">
        <v>0</v>
      </c>
      <c r="AC107" s="57"/>
      <c r="AD107" s="57"/>
      <c r="AE107" s="58"/>
      <c r="AG107" s="59"/>
      <c r="AH107" s="59"/>
      <c r="AI107" s="60"/>
      <c r="AJ107" s="61"/>
    </row>
    <row r="108" spans="1:36" ht="48.75" customHeight="1" thickBot="1">
      <c r="A108" s="124" t="s">
        <v>120</v>
      </c>
      <c r="B108" s="125"/>
      <c r="C108" s="56">
        <f>SUM(C105:C107)</f>
        <v>128</v>
      </c>
      <c r="D108" s="56">
        <f t="shared" ref="D108:AA108" si="34">SUM(D105:D107)</f>
        <v>5255808</v>
      </c>
      <c r="E108" s="56">
        <f t="shared" si="34"/>
        <v>0</v>
      </c>
      <c r="F108" s="56">
        <f t="shared" si="34"/>
        <v>0</v>
      </c>
      <c r="G108" s="56">
        <f t="shared" si="34"/>
        <v>0</v>
      </c>
      <c r="H108" s="56">
        <f t="shared" si="34"/>
        <v>0</v>
      </c>
      <c r="I108" s="56">
        <f t="shared" si="34"/>
        <v>0</v>
      </c>
      <c r="J108" s="56">
        <f t="shared" si="34"/>
        <v>0</v>
      </c>
      <c r="K108" s="56">
        <f t="shared" si="34"/>
        <v>0</v>
      </c>
      <c r="L108" s="56">
        <f t="shared" si="34"/>
        <v>0</v>
      </c>
      <c r="M108" s="56">
        <f t="shared" si="34"/>
        <v>128</v>
      </c>
      <c r="N108" s="56">
        <f t="shared" si="34"/>
        <v>128</v>
      </c>
      <c r="O108" s="56">
        <f t="shared" si="34"/>
        <v>5255808</v>
      </c>
      <c r="P108" s="56">
        <f t="shared" si="34"/>
        <v>0</v>
      </c>
      <c r="Q108" s="56">
        <f t="shared" si="34"/>
        <v>0</v>
      </c>
      <c r="R108" s="56">
        <f t="shared" si="34"/>
        <v>128</v>
      </c>
      <c r="S108" s="56">
        <f t="shared" si="34"/>
        <v>5255808</v>
      </c>
      <c r="T108" s="56">
        <f t="shared" si="34"/>
        <v>0</v>
      </c>
      <c r="U108" s="56">
        <f t="shared" si="34"/>
        <v>0</v>
      </c>
      <c r="V108" s="56">
        <f t="shared" si="34"/>
        <v>0</v>
      </c>
      <c r="W108" s="56">
        <f t="shared" si="34"/>
        <v>0</v>
      </c>
      <c r="X108" s="56">
        <f t="shared" si="34"/>
        <v>128</v>
      </c>
      <c r="Y108" s="56">
        <f t="shared" si="34"/>
        <v>0</v>
      </c>
      <c r="Z108" s="56">
        <f t="shared" si="34"/>
        <v>0</v>
      </c>
      <c r="AA108" s="56">
        <f t="shared" si="34"/>
        <v>0</v>
      </c>
      <c r="AC108" s="98"/>
      <c r="AD108" s="57"/>
      <c r="AE108" s="58"/>
      <c r="AG108" s="59"/>
      <c r="AH108" s="59"/>
      <c r="AI108" s="60"/>
      <c r="AJ108" s="61"/>
    </row>
    <row r="109" spans="1:36" ht="93" customHeight="1">
      <c r="A109" s="4">
        <v>1</v>
      </c>
      <c r="B109" s="30" t="s">
        <v>96</v>
      </c>
      <c r="C109" s="31">
        <v>70.7</v>
      </c>
      <c r="D109" s="29">
        <f t="shared" si="32"/>
        <v>2903012.7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29">
        <v>70.7</v>
      </c>
      <c r="N109" s="29">
        <v>70.7</v>
      </c>
      <c r="O109" s="29">
        <f t="shared" si="25"/>
        <v>2903012.7</v>
      </c>
      <c r="P109" s="44">
        <v>0</v>
      </c>
      <c r="Q109" s="44">
        <v>0</v>
      </c>
      <c r="R109" s="29">
        <v>70.7</v>
      </c>
      <c r="S109" s="29">
        <f t="shared" si="26"/>
        <v>2903012.7</v>
      </c>
      <c r="T109" s="44">
        <v>0</v>
      </c>
      <c r="U109" s="44">
        <v>0</v>
      </c>
      <c r="V109" s="44">
        <v>0</v>
      </c>
      <c r="W109" s="44">
        <v>0</v>
      </c>
      <c r="X109" s="29">
        <v>70.7</v>
      </c>
      <c r="Y109" s="44">
        <v>0</v>
      </c>
      <c r="Z109" s="44">
        <v>0</v>
      </c>
      <c r="AA109" s="44">
        <v>0</v>
      </c>
      <c r="AC109" s="57"/>
      <c r="AD109" s="57"/>
      <c r="AE109" s="58"/>
      <c r="AG109" s="59"/>
      <c r="AH109" s="59"/>
      <c r="AI109" s="60"/>
      <c r="AJ109" s="61"/>
    </row>
    <row r="110" spans="1:36" ht="81.75" customHeight="1">
      <c r="A110" s="4">
        <v>2</v>
      </c>
      <c r="B110" s="30" t="s">
        <v>97</v>
      </c>
      <c r="C110" s="31">
        <v>35.700000000000003</v>
      </c>
      <c r="D110" s="29">
        <f t="shared" si="32"/>
        <v>1465877.7000000002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29">
        <v>35.700000000000003</v>
      </c>
      <c r="N110" s="29">
        <v>35.700000000000003</v>
      </c>
      <c r="O110" s="29">
        <f t="shared" si="25"/>
        <v>1465877.7000000002</v>
      </c>
      <c r="P110" s="44">
        <v>0</v>
      </c>
      <c r="Q110" s="44">
        <v>0</v>
      </c>
      <c r="R110" s="29">
        <v>35.700000000000003</v>
      </c>
      <c r="S110" s="29">
        <f t="shared" si="26"/>
        <v>1465877.7000000002</v>
      </c>
      <c r="T110" s="44">
        <v>0</v>
      </c>
      <c r="U110" s="44">
        <v>0</v>
      </c>
      <c r="V110" s="44">
        <v>0</v>
      </c>
      <c r="W110" s="44">
        <v>0</v>
      </c>
      <c r="X110" s="29">
        <v>35.700000000000003</v>
      </c>
      <c r="Y110" s="44">
        <v>0</v>
      </c>
      <c r="Z110" s="44">
        <v>0</v>
      </c>
      <c r="AA110" s="44">
        <v>0</v>
      </c>
      <c r="AC110" s="57"/>
      <c r="AD110" s="57"/>
      <c r="AE110" s="58"/>
      <c r="AG110" s="59"/>
      <c r="AH110" s="59"/>
      <c r="AI110" s="60"/>
      <c r="AJ110" s="61"/>
    </row>
    <row r="111" spans="1:36" ht="107.25" customHeight="1">
      <c r="A111" s="4">
        <v>3</v>
      </c>
      <c r="B111" s="30" t="s">
        <v>111</v>
      </c>
      <c r="C111" s="31">
        <v>36.799999999999997</v>
      </c>
      <c r="D111" s="29">
        <f t="shared" si="32"/>
        <v>1511044.7999999998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29">
        <v>36.799999999999997</v>
      </c>
      <c r="N111" s="29">
        <v>36.799999999999997</v>
      </c>
      <c r="O111" s="29">
        <f t="shared" si="25"/>
        <v>1511044.7999999998</v>
      </c>
      <c r="P111" s="44">
        <v>0</v>
      </c>
      <c r="Q111" s="44">
        <v>0</v>
      </c>
      <c r="R111" s="29">
        <v>36.799999999999997</v>
      </c>
      <c r="S111" s="29">
        <f t="shared" si="26"/>
        <v>1511044.7999999998</v>
      </c>
      <c r="T111" s="44">
        <v>0</v>
      </c>
      <c r="U111" s="44">
        <v>0</v>
      </c>
      <c r="V111" s="44">
        <v>0</v>
      </c>
      <c r="W111" s="44">
        <v>0</v>
      </c>
      <c r="X111" s="29">
        <v>36.799999999999997</v>
      </c>
      <c r="Y111" s="44">
        <v>0</v>
      </c>
      <c r="Z111" s="44">
        <v>0</v>
      </c>
      <c r="AA111" s="44">
        <v>0</v>
      </c>
      <c r="AC111" s="57"/>
      <c r="AD111" s="57"/>
      <c r="AE111" s="58"/>
      <c r="AG111" s="59"/>
      <c r="AH111" s="59"/>
      <c r="AI111" s="60"/>
      <c r="AJ111" s="61"/>
    </row>
    <row r="112" spans="1:36" ht="87.75" customHeight="1" thickBot="1">
      <c r="A112" s="4">
        <v>4</v>
      </c>
      <c r="B112" s="30" t="s">
        <v>100</v>
      </c>
      <c r="C112" s="31">
        <v>70.099999999999994</v>
      </c>
      <c r="D112" s="29">
        <f t="shared" si="32"/>
        <v>2878376.0999999996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29">
        <v>70.099999999999994</v>
      </c>
      <c r="N112" s="29">
        <v>70.099999999999994</v>
      </c>
      <c r="O112" s="29">
        <f t="shared" si="25"/>
        <v>2878376.0999999996</v>
      </c>
      <c r="P112" s="44">
        <v>0</v>
      </c>
      <c r="Q112" s="44">
        <v>0</v>
      </c>
      <c r="R112" s="29">
        <v>70.099999999999994</v>
      </c>
      <c r="S112" s="29">
        <f t="shared" si="26"/>
        <v>2878376.0999999996</v>
      </c>
      <c r="T112" s="44">
        <v>0</v>
      </c>
      <c r="U112" s="44">
        <v>0</v>
      </c>
      <c r="V112" s="44">
        <v>0</v>
      </c>
      <c r="W112" s="44">
        <v>0</v>
      </c>
      <c r="X112" s="29">
        <v>70.099999999999994</v>
      </c>
      <c r="Y112" s="44">
        <v>0</v>
      </c>
      <c r="Z112" s="44">
        <v>0</v>
      </c>
      <c r="AA112" s="44">
        <v>0</v>
      </c>
      <c r="AC112" s="57"/>
      <c r="AD112" s="57"/>
      <c r="AE112" s="58"/>
      <c r="AG112" s="59"/>
      <c r="AH112" s="59"/>
      <c r="AI112" s="60"/>
      <c r="AJ112" s="61"/>
    </row>
    <row r="113" spans="1:36" ht="71.25" customHeight="1" thickBot="1">
      <c r="A113" s="124" t="s">
        <v>130</v>
      </c>
      <c r="B113" s="125"/>
      <c r="C113" s="56">
        <f>SUM(C109:C112)</f>
        <v>213.29999999999998</v>
      </c>
      <c r="D113" s="56">
        <f t="shared" ref="D113:AA113" si="35">SUM(D109:D112)</f>
        <v>8758311.3000000007</v>
      </c>
      <c r="E113" s="56">
        <f t="shared" si="35"/>
        <v>0</v>
      </c>
      <c r="F113" s="56">
        <f t="shared" si="35"/>
        <v>0</v>
      </c>
      <c r="G113" s="56">
        <f t="shared" si="35"/>
        <v>0</v>
      </c>
      <c r="H113" s="56">
        <f t="shared" si="35"/>
        <v>0</v>
      </c>
      <c r="I113" s="56">
        <f t="shared" si="35"/>
        <v>0</v>
      </c>
      <c r="J113" s="56">
        <f t="shared" si="35"/>
        <v>0</v>
      </c>
      <c r="K113" s="56">
        <f t="shared" si="35"/>
        <v>0</v>
      </c>
      <c r="L113" s="56">
        <f t="shared" si="35"/>
        <v>0</v>
      </c>
      <c r="M113" s="56">
        <f t="shared" si="35"/>
        <v>213.29999999999998</v>
      </c>
      <c r="N113" s="56">
        <f t="shared" si="35"/>
        <v>213.29999999999998</v>
      </c>
      <c r="O113" s="56">
        <f t="shared" si="35"/>
        <v>8758311.3000000007</v>
      </c>
      <c r="P113" s="56">
        <f t="shared" si="35"/>
        <v>0</v>
      </c>
      <c r="Q113" s="56">
        <f t="shared" si="35"/>
        <v>0</v>
      </c>
      <c r="R113" s="56">
        <f t="shared" si="35"/>
        <v>213.29999999999998</v>
      </c>
      <c r="S113" s="56">
        <f t="shared" si="35"/>
        <v>8758311.3000000007</v>
      </c>
      <c r="T113" s="56">
        <f t="shared" si="35"/>
        <v>0</v>
      </c>
      <c r="U113" s="56">
        <f t="shared" si="35"/>
        <v>0</v>
      </c>
      <c r="V113" s="56">
        <f t="shared" si="35"/>
        <v>0</v>
      </c>
      <c r="W113" s="56">
        <f t="shared" si="35"/>
        <v>0</v>
      </c>
      <c r="X113" s="56">
        <f t="shared" si="35"/>
        <v>213.29999999999998</v>
      </c>
      <c r="Y113" s="56">
        <f t="shared" si="35"/>
        <v>0</v>
      </c>
      <c r="Z113" s="56">
        <f t="shared" si="35"/>
        <v>0</v>
      </c>
      <c r="AA113" s="56">
        <f t="shared" si="35"/>
        <v>0</v>
      </c>
      <c r="AC113" s="98"/>
      <c r="AD113" s="57"/>
      <c r="AE113" s="58"/>
      <c r="AG113" s="59"/>
      <c r="AH113" s="59"/>
      <c r="AI113" s="60"/>
      <c r="AJ113" s="61"/>
    </row>
    <row r="114" spans="1:36" ht="119.25" customHeight="1">
      <c r="A114" s="4">
        <v>1</v>
      </c>
      <c r="B114" s="30" t="s">
        <v>104</v>
      </c>
      <c r="C114" s="31">
        <v>39.6</v>
      </c>
      <c r="D114" s="29">
        <f t="shared" si="32"/>
        <v>1626015.6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29">
        <v>39.6</v>
      </c>
      <c r="N114" s="29">
        <v>39.6</v>
      </c>
      <c r="O114" s="29">
        <f t="shared" si="25"/>
        <v>1626015.6</v>
      </c>
      <c r="P114" s="44">
        <v>0</v>
      </c>
      <c r="Q114" s="44">
        <v>0</v>
      </c>
      <c r="R114" s="29">
        <v>39.6</v>
      </c>
      <c r="S114" s="29">
        <f t="shared" si="26"/>
        <v>1626015.6</v>
      </c>
      <c r="T114" s="44">
        <v>0</v>
      </c>
      <c r="U114" s="44">
        <v>0</v>
      </c>
      <c r="V114" s="44">
        <v>0</v>
      </c>
      <c r="W114" s="44">
        <v>0</v>
      </c>
      <c r="X114" s="29">
        <v>39.6</v>
      </c>
      <c r="Y114" s="44">
        <v>0</v>
      </c>
      <c r="Z114" s="44">
        <v>0</v>
      </c>
      <c r="AA114" s="44">
        <v>0</v>
      </c>
      <c r="AC114" s="57"/>
      <c r="AD114" s="57"/>
      <c r="AE114" s="58"/>
      <c r="AG114" s="59"/>
      <c r="AH114" s="59"/>
      <c r="AI114" s="60"/>
      <c r="AJ114" s="61"/>
    </row>
    <row r="115" spans="1:36" ht="119.25" customHeight="1" thickBot="1">
      <c r="A115" s="4">
        <v>2</v>
      </c>
      <c r="B115" s="30" t="s">
        <v>105</v>
      </c>
      <c r="C115" s="31">
        <v>39.700000000000003</v>
      </c>
      <c r="D115" s="29">
        <f>C115*41061</f>
        <v>1630121.7000000002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29">
        <v>39.700000000000003</v>
      </c>
      <c r="N115" s="29">
        <v>39.700000000000003</v>
      </c>
      <c r="O115" s="29">
        <f>N115*41061</f>
        <v>1630121.7000000002</v>
      </c>
      <c r="P115" s="44">
        <v>0</v>
      </c>
      <c r="Q115" s="44">
        <v>0</v>
      </c>
      <c r="R115" s="29">
        <v>39.700000000000003</v>
      </c>
      <c r="S115" s="29">
        <f>R115*41061</f>
        <v>1630121.7000000002</v>
      </c>
      <c r="T115" s="44">
        <v>0</v>
      </c>
      <c r="U115" s="44">
        <v>0</v>
      </c>
      <c r="V115" s="44">
        <v>0</v>
      </c>
      <c r="W115" s="44">
        <v>0</v>
      </c>
      <c r="X115" s="29">
        <v>39.700000000000003</v>
      </c>
      <c r="Y115" s="44">
        <v>0</v>
      </c>
      <c r="Z115" s="44">
        <v>0</v>
      </c>
      <c r="AA115" s="44">
        <v>0</v>
      </c>
      <c r="AC115" s="57"/>
      <c r="AD115" s="57"/>
      <c r="AE115" s="58"/>
      <c r="AG115" s="59"/>
      <c r="AH115" s="59"/>
      <c r="AI115" s="60"/>
      <c r="AJ115" s="61"/>
    </row>
    <row r="116" spans="1:36" ht="58.5" customHeight="1" thickBot="1">
      <c r="A116" s="124" t="s">
        <v>116</v>
      </c>
      <c r="B116" s="125"/>
      <c r="C116" s="56">
        <f>SUM(C114:C115)</f>
        <v>79.300000000000011</v>
      </c>
      <c r="D116" s="56">
        <f t="shared" ref="D116:AA116" si="36">SUM(D114:D115)</f>
        <v>3256137.3000000003</v>
      </c>
      <c r="E116" s="56">
        <f t="shared" si="36"/>
        <v>0</v>
      </c>
      <c r="F116" s="56">
        <f t="shared" si="36"/>
        <v>0</v>
      </c>
      <c r="G116" s="56">
        <f t="shared" si="36"/>
        <v>0</v>
      </c>
      <c r="H116" s="56">
        <f t="shared" si="36"/>
        <v>0</v>
      </c>
      <c r="I116" s="56">
        <f t="shared" si="36"/>
        <v>0</v>
      </c>
      <c r="J116" s="56">
        <f t="shared" si="36"/>
        <v>0</v>
      </c>
      <c r="K116" s="56">
        <f t="shared" si="36"/>
        <v>0</v>
      </c>
      <c r="L116" s="56">
        <f t="shared" si="36"/>
        <v>0</v>
      </c>
      <c r="M116" s="56">
        <f t="shared" si="36"/>
        <v>79.300000000000011</v>
      </c>
      <c r="N116" s="56">
        <f t="shared" si="36"/>
        <v>79.300000000000011</v>
      </c>
      <c r="O116" s="56">
        <f t="shared" si="36"/>
        <v>3256137.3000000003</v>
      </c>
      <c r="P116" s="56">
        <f t="shared" si="36"/>
        <v>0</v>
      </c>
      <c r="Q116" s="56">
        <f t="shared" si="36"/>
        <v>0</v>
      </c>
      <c r="R116" s="56">
        <f t="shared" si="36"/>
        <v>79.300000000000011</v>
      </c>
      <c r="S116" s="56">
        <f t="shared" si="36"/>
        <v>3256137.3000000003</v>
      </c>
      <c r="T116" s="56">
        <f t="shared" si="36"/>
        <v>0</v>
      </c>
      <c r="U116" s="56">
        <f t="shared" si="36"/>
        <v>0</v>
      </c>
      <c r="V116" s="56">
        <f t="shared" si="36"/>
        <v>0</v>
      </c>
      <c r="W116" s="56">
        <f t="shared" si="36"/>
        <v>0</v>
      </c>
      <c r="X116" s="56">
        <f t="shared" si="36"/>
        <v>79.300000000000011</v>
      </c>
      <c r="Y116" s="56">
        <f t="shared" si="36"/>
        <v>0</v>
      </c>
      <c r="Z116" s="56">
        <f t="shared" si="36"/>
        <v>0</v>
      </c>
      <c r="AA116" s="56">
        <f t="shared" si="36"/>
        <v>0</v>
      </c>
      <c r="AC116" s="98"/>
      <c r="AD116" s="57"/>
      <c r="AE116" s="58"/>
      <c r="AG116" s="59"/>
      <c r="AH116" s="59"/>
      <c r="AI116" s="60"/>
      <c r="AJ116" s="61"/>
    </row>
    <row r="117" spans="1:36" ht="119.25" customHeight="1" thickBot="1">
      <c r="A117" s="4">
        <v>1</v>
      </c>
      <c r="B117" s="30" t="s">
        <v>68</v>
      </c>
      <c r="C117" s="31">
        <v>45.8</v>
      </c>
      <c r="D117" s="29">
        <f t="shared" si="32"/>
        <v>1880593.7999999998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29">
        <v>45.8</v>
      </c>
      <c r="N117" s="29">
        <v>45.8</v>
      </c>
      <c r="O117" s="29">
        <f t="shared" si="25"/>
        <v>1880593.7999999998</v>
      </c>
      <c r="P117" s="44">
        <v>0</v>
      </c>
      <c r="Q117" s="44">
        <v>0</v>
      </c>
      <c r="R117" s="29">
        <v>45.8</v>
      </c>
      <c r="S117" s="29">
        <f t="shared" si="26"/>
        <v>1880593.7999999998</v>
      </c>
      <c r="T117" s="44">
        <v>0</v>
      </c>
      <c r="U117" s="44">
        <v>0</v>
      </c>
      <c r="V117" s="44">
        <v>0</v>
      </c>
      <c r="W117" s="44">
        <v>0</v>
      </c>
      <c r="X117" s="29">
        <v>45.8</v>
      </c>
      <c r="Y117" s="44">
        <v>0</v>
      </c>
      <c r="Z117" s="44">
        <v>0</v>
      </c>
      <c r="AA117" s="44">
        <v>0</v>
      </c>
      <c r="AC117" s="57"/>
      <c r="AD117" s="57"/>
      <c r="AE117" s="58"/>
      <c r="AG117" s="59"/>
      <c r="AH117" s="59"/>
      <c r="AI117" s="60"/>
      <c r="AJ117" s="61"/>
    </row>
    <row r="118" spans="1:36" ht="62.25" customHeight="1" thickBot="1">
      <c r="A118" s="124" t="s">
        <v>131</v>
      </c>
      <c r="B118" s="125"/>
      <c r="C118" s="56">
        <f>SUM(C117)</f>
        <v>45.8</v>
      </c>
      <c r="D118" s="56">
        <f t="shared" ref="D118:AA118" si="37">SUM(D117)</f>
        <v>1880593.7999999998</v>
      </c>
      <c r="E118" s="56">
        <f t="shared" si="37"/>
        <v>0</v>
      </c>
      <c r="F118" s="56">
        <f t="shared" si="37"/>
        <v>0</v>
      </c>
      <c r="G118" s="56">
        <f t="shared" si="37"/>
        <v>0</v>
      </c>
      <c r="H118" s="56">
        <f t="shared" si="37"/>
        <v>0</v>
      </c>
      <c r="I118" s="56">
        <f t="shared" si="37"/>
        <v>0</v>
      </c>
      <c r="J118" s="56">
        <f t="shared" si="37"/>
        <v>0</v>
      </c>
      <c r="K118" s="56">
        <f t="shared" si="37"/>
        <v>0</v>
      </c>
      <c r="L118" s="56">
        <f t="shared" si="37"/>
        <v>0</v>
      </c>
      <c r="M118" s="56">
        <f t="shared" si="37"/>
        <v>45.8</v>
      </c>
      <c r="N118" s="56">
        <f t="shared" si="37"/>
        <v>45.8</v>
      </c>
      <c r="O118" s="56">
        <f t="shared" si="37"/>
        <v>1880593.7999999998</v>
      </c>
      <c r="P118" s="56">
        <f t="shared" si="37"/>
        <v>0</v>
      </c>
      <c r="Q118" s="56">
        <f t="shared" si="37"/>
        <v>0</v>
      </c>
      <c r="R118" s="56">
        <f t="shared" si="37"/>
        <v>45.8</v>
      </c>
      <c r="S118" s="56">
        <f t="shared" si="37"/>
        <v>1880593.7999999998</v>
      </c>
      <c r="T118" s="56">
        <f t="shared" si="37"/>
        <v>0</v>
      </c>
      <c r="U118" s="56">
        <f t="shared" si="37"/>
        <v>0</v>
      </c>
      <c r="V118" s="56">
        <f t="shared" si="37"/>
        <v>0</v>
      </c>
      <c r="W118" s="56">
        <f t="shared" si="37"/>
        <v>0</v>
      </c>
      <c r="X118" s="56">
        <f t="shared" si="37"/>
        <v>45.8</v>
      </c>
      <c r="Y118" s="56">
        <f t="shared" si="37"/>
        <v>0</v>
      </c>
      <c r="Z118" s="56">
        <f t="shared" si="37"/>
        <v>0</v>
      </c>
      <c r="AA118" s="56">
        <f t="shared" si="37"/>
        <v>0</v>
      </c>
      <c r="AC118" s="98"/>
      <c r="AD118" s="57"/>
      <c r="AE118" s="58"/>
      <c r="AG118" s="59"/>
      <c r="AH118" s="59"/>
      <c r="AI118" s="60"/>
      <c r="AJ118" s="61"/>
    </row>
    <row r="119" spans="1:36" ht="119.25" customHeight="1" thickBot="1">
      <c r="A119" s="4">
        <v>1</v>
      </c>
      <c r="B119" s="30" t="s">
        <v>65</v>
      </c>
      <c r="C119" s="31">
        <v>45.8</v>
      </c>
      <c r="D119" s="29">
        <f>C119*41061</f>
        <v>1880593.7999999998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29">
        <v>45.8</v>
      </c>
      <c r="N119" s="29">
        <v>45.8</v>
      </c>
      <c r="O119" s="29">
        <f>N119*41061</f>
        <v>1880593.7999999998</v>
      </c>
      <c r="P119" s="44">
        <v>0</v>
      </c>
      <c r="Q119" s="44">
        <v>0</v>
      </c>
      <c r="R119" s="29">
        <v>45.8</v>
      </c>
      <c r="S119" s="29">
        <f>R119*41061</f>
        <v>1880593.7999999998</v>
      </c>
      <c r="T119" s="44">
        <v>0</v>
      </c>
      <c r="U119" s="44">
        <v>0</v>
      </c>
      <c r="V119" s="44">
        <v>0</v>
      </c>
      <c r="W119" s="44">
        <v>0</v>
      </c>
      <c r="X119" s="29">
        <v>45.8</v>
      </c>
      <c r="Y119" s="44">
        <v>0</v>
      </c>
      <c r="Z119" s="44">
        <v>0</v>
      </c>
      <c r="AA119" s="44">
        <v>0</v>
      </c>
      <c r="AC119" s="57"/>
      <c r="AD119" s="57"/>
      <c r="AE119" s="58"/>
      <c r="AG119" s="59"/>
      <c r="AH119" s="59"/>
      <c r="AI119" s="60"/>
      <c r="AJ119" s="61"/>
    </row>
    <row r="120" spans="1:36" ht="68.25" customHeight="1" thickBot="1">
      <c r="A120" s="124" t="s">
        <v>132</v>
      </c>
      <c r="B120" s="125"/>
      <c r="C120" s="56">
        <f>SUM(C119)</f>
        <v>45.8</v>
      </c>
      <c r="D120" s="56">
        <f t="shared" ref="D120:AA120" si="38">SUM(D119)</f>
        <v>1880593.7999999998</v>
      </c>
      <c r="E120" s="56">
        <f t="shared" si="38"/>
        <v>0</v>
      </c>
      <c r="F120" s="56">
        <f t="shared" si="38"/>
        <v>0</v>
      </c>
      <c r="G120" s="56">
        <f t="shared" si="38"/>
        <v>0</v>
      </c>
      <c r="H120" s="56">
        <f t="shared" si="38"/>
        <v>0</v>
      </c>
      <c r="I120" s="56">
        <f t="shared" si="38"/>
        <v>0</v>
      </c>
      <c r="J120" s="56">
        <f t="shared" si="38"/>
        <v>0</v>
      </c>
      <c r="K120" s="56">
        <f t="shared" si="38"/>
        <v>0</v>
      </c>
      <c r="L120" s="56">
        <f t="shared" si="38"/>
        <v>0</v>
      </c>
      <c r="M120" s="56">
        <f t="shared" si="38"/>
        <v>45.8</v>
      </c>
      <c r="N120" s="56">
        <f t="shared" si="38"/>
        <v>45.8</v>
      </c>
      <c r="O120" s="56">
        <f t="shared" si="38"/>
        <v>1880593.7999999998</v>
      </c>
      <c r="P120" s="56">
        <f t="shared" si="38"/>
        <v>0</v>
      </c>
      <c r="Q120" s="56">
        <f t="shared" si="38"/>
        <v>0</v>
      </c>
      <c r="R120" s="56">
        <f t="shared" si="38"/>
        <v>45.8</v>
      </c>
      <c r="S120" s="56">
        <f t="shared" si="38"/>
        <v>1880593.7999999998</v>
      </c>
      <c r="T120" s="56">
        <f t="shared" si="38"/>
        <v>0</v>
      </c>
      <c r="U120" s="56">
        <f t="shared" si="38"/>
        <v>0</v>
      </c>
      <c r="V120" s="56">
        <f t="shared" si="38"/>
        <v>0</v>
      </c>
      <c r="W120" s="56">
        <f t="shared" si="38"/>
        <v>0</v>
      </c>
      <c r="X120" s="56">
        <f t="shared" si="38"/>
        <v>45.8</v>
      </c>
      <c r="Y120" s="56">
        <f t="shared" si="38"/>
        <v>0</v>
      </c>
      <c r="Z120" s="56">
        <f t="shared" si="38"/>
        <v>0</v>
      </c>
      <c r="AA120" s="56">
        <f t="shared" si="38"/>
        <v>0</v>
      </c>
      <c r="AC120" s="98"/>
      <c r="AD120" s="57"/>
      <c r="AE120" s="58"/>
      <c r="AG120" s="59"/>
      <c r="AH120" s="59"/>
      <c r="AI120" s="60"/>
      <c r="AJ120" s="61"/>
    </row>
    <row r="121" spans="1:36" ht="119.25" customHeight="1">
      <c r="A121" s="4">
        <v>1</v>
      </c>
      <c r="B121" s="30" t="s">
        <v>66</v>
      </c>
      <c r="C121" s="31">
        <v>41</v>
      </c>
      <c r="D121" s="29">
        <f>C121*41061</f>
        <v>1683501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29">
        <v>41</v>
      </c>
      <c r="N121" s="29">
        <v>41</v>
      </c>
      <c r="O121" s="29">
        <f t="shared" si="25"/>
        <v>1683501</v>
      </c>
      <c r="P121" s="44">
        <v>0</v>
      </c>
      <c r="Q121" s="44">
        <v>0</v>
      </c>
      <c r="R121" s="29">
        <v>41</v>
      </c>
      <c r="S121" s="29">
        <f t="shared" si="26"/>
        <v>1683501</v>
      </c>
      <c r="T121" s="44">
        <v>0</v>
      </c>
      <c r="U121" s="44">
        <v>0</v>
      </c>
      <c r="V121" s="44">
        <v>0</v>
      </c>
      <c r="W121" s="44">
        <v>0</v>
      </c>
      <c r="X121" s="29">
        <v>41</v>
      </c>
      <c r="Y121" s="44">
        <v>0</v>
      </c>
      <c r="Z121" s="44">
        <v>0</v>
      </c>
      <c r="AA121" s="44">
        <v>0</v>
      </c>
      <c r="AC121" s="57"/>
      <c r="AD121" s="57"/>
      <c r="AE121" s="58"/>
      <c r="AG121" s="59"/>
      <c r="AH121" s="59"/>
      <c r="AI121" s="60"/>
      <c r="AJ121" s="61"/>
    </row>
    <row r="122" spans="1:36" ht="119.25" customHeight="1" thickBot="1">
      <c r="A122" s="4">
        <v>2</v>
      </c>
      <c r="B122" s="30" t="s">
        <v>67</v>
      </c>
      <c r="C122" s="31">
        <v>41</v>
      </c>
      <c r="D122" s="29">
        <f>C122*41061</f>
        <v>1683501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29">
        <v>41</v>
      </c>
      <c r="N122" s="29">
        <v>41</v>
      </c>
      <c r="O122" s="29">
        <f>N122*41061</f>
        <v>1683501</v>
      </c>
      <c r="P122" s="44">
        <v>0</v>
      </c>
      <c r="Q122" s="44">
        <v>0</v>
      </c>
      <c r="R122" s="29">
        <v>41</v>
      </c>
      <c r="S122" s="29">
        <f>R122*41061</f>
        <v>1683501</v>
      </c>
      <c r="T122" s="44">
        <v>0</v>
      </c>
      <c r="U122" s="44">
        <v>0</v>
      </c>
      <c r="V122" s="44">
        <v>0</v>
      </c>
      <c r="W122" s="44">
        <v>0</v>
      </c>
      <c r="X122" s="29">
        <v>41</v>
      </c>
      <c r="Y122" s="44">
        <v>0</v>
      </c>
      <c r="Z122" s="44">
        <v>0</v>
      </c>
      <c r="AA122" s="44">
        <v>0</v>
      </c>
      <c r="AC122" s="57"/>
      <c r="AD122" s="57"/>
      <c r="AE122" s="58"/>
      <c r="AG122" s="59"/>
      <c r="AH122" s="59"/>
      <c r="AI122" s="60"/>
      <c r="AJ122" s="61"/>
    </row>
    <row r="123" spans="1:36" ht="54.75" customHeight="1" thickBot="1">
      <c r="A123" s="124" t="s">
        <v>133</v>
      </c>
      <c r="B123" s="125"/>
      <c r="C123" s="56">
        <f>SUM(C121:C122)</f>
        <v>82</v>
      </c>
      <c r="D123" s="56">
        <f t="shared" ref="D123:AA123" si="39">SUM(D121:D122)</f>
        <v>3367002</v>
      </c>
      <c r="E123" s="56">
        <f t="shared" si="39"/>
        <v>0</v>
      </c>
      <c r="F123" s="56">
        <f t="shared" si="39"/>
        <v>0</v>
      </c>
      <c r="G123" s="56">
        <f t="shared" si="39"/>
        <v>0</v>
      </c>
      <c r="H123" s="56">
        <f t="shared" si="39"/>
        <v>0</v>
      </c>
      <c r="I123" s="56">
        <f t="shared" si="39"/>
        <v>0</v>
      </c>
      <c r="J123" s="56">
        <f t="shared" si="39"/>
        <v>0</v>
      </c>
      <c r="K123" s="56">
        <f t="shared" si="39"/>
        <v>0</v>
      </c>
      <c r="L123" s="56">
        <f t="shared" si="39"/>
        <v>0</v>
      </c>
      <c r="M123" s="56">
        <f t="shared" si="39"/>
        <v>82</v>
      </c>
      <c r="N123" s="56">
        <f t="shared" si="39"/>
        <v>82</v>
      </c>
      <c r="O123" s="56">
        <f t="shared" si="39"/>
        <v>3367002</v>
      </c>
      <c r="P123" s="56">
        <f t="shared" si="39"/>
        <v>0</v>
      </c>
      <c r="Q123" s="56">
        <f t="shared" si="39"/>
        <v>0</v>
      </c>
      <c r="R123" s="56">
        <f t="shared" si="39"/>
        <v>82</v>
      </c>
      <c r="S123" s="56">
        <f t="shared" si="39"/>
        <v>3367002</v>
      </c>
      <c r="T123" s="56">
        <f t="shared" si="39"/>
        <v>0</v>
      </c>
      <c r="U123" s="56">
        <f t="shared" si="39"/>
        <v>0</v>
      </c>
      <c r="V123" s="56">
        <f t="shared" si="39"/>
        <v>0</v>
      </c>
      <c r="W123" s="56">
        <f t="shared" si="39"/>
        <v>0</v>
      </c>
      <c r="X123" s="56">
        <f t="shared" si="39"/>
        <v>82</v>
      </c>
      <c r="Y123" s="56">
        <f t="shared" si="39"/>
        <v>0</v>
      </c>
      <c r="Z123" s="56">
        <f t="shared" si="39"/>
        <v>0</v>
      </c>
      <c r="AA123" s="56">
        <f t="shared" si="39"/>
        <v>0</v>
      </c>
      <c r="AC123" s="98"/>
      <c r="AD123" s="57"/>
      <c r="AE123" s="58"/>
      <c r="AG123" s="59"/>
      <c r="AH123" s="59"/>
      <c r="AI123" s="60"/>
      <c r="AJ123" s="61"/>
    </row>
    <row r="124" spans="1:36" ht="75.75" customHeight="1">
      <c r="A124" s="160" t="s">
        <v>109</v>
      </c>
      <c r="B124" s="161"/>
      <c r="C124" s="29">
        <f t="shared" ref="C124:AA124" si="40">C20+C75</f>
        <v>3272.06</v>
      </c>
      <c r="D124" s="29">
        <f t="shared" si="40"/>
        <v>107702880.84999999</v>
      </c>
      <c r="E124" s="29">
        <f t="shared" si="40"/>
        <v>1085.9000000000001</v>
      </c>
      <c r="F124" s="29">
        <f t="shared" si="40"/>
        <v>1085.9000000000001</v>
      </c>
      <c r="G124" s="29">
        <f t="shared" si="40"/>
        <v>9526021.5600000005</v>
      </c>
      <c r="H124" s="29">
        <f t="shared" si="40"/>
        <v>17618804.530000001</v>
      </c>
      <c r="I124" s="29">
        <f t="shared" si="40"/>
        <v>0</v>
      </c>
      <c r="J124" s="29">
        <f t="shared" si="40"/>
        <v>0</v>
      </c>
      <c r="K124" s="29">
        <f t="shared" si="40"/>
        <v>0</v>
      </c>
      <c r="L124" s="29">
        <f t="shared" si="40"/>
        <v>0</v>
      </c>
      <c r="M124" s="29">
        <f t="shared" si="40"/>
        <v>2186.16</v>
      </c>
      <c r="N124" s="29">
        <f t="shared" si="40"/>
        <v>2186.16</v>
      </c>
      <c r="O124" s="29">
        <f t="shared" si="40"/>
        <v>80558054.75999999</v>
      </c>
      <c r="P124" s="29">
        <f t="shared" si="40"/>
        <v>0</v>
      </c>
      <c r="Q124" s="29">
        <f t="shared" si="40"/>
        <v>0</v>
      </c>
      <c r="R124" s="29">
        <f t="shared" si="40"/>
        <v>1499.1599999999999</v>
      </c>
      <c r="S124" s="29">
        <f t="shared" si="40"/>
        <v>61557008.75999999</v>
      </c>
      <c r="T124" s="29">
        <f t="shared" si="40"/>
        <v>0</v>
      </c>
      <c r="U124" s="29">
        <f t="shared" si="40"/>
        <v>0</v>
      </c>
      <c r="V124" s="29">
        <f t="shared" si="40"/>
        <v>687</v>
      </c>
      <c r="W124" s="29">
        <f t="shared" si="40"/>
        <v>19001046</v>
      </c>
      <c r="X124" s="29">
        <f t="shared" si="40"/>
        <v>2186.16</v>
      </c>
      <c r="Y124" s="29">
        <f t="shared" si="40"/>
        <v>0</v>
      </c>
      <c r="Z124" s="29">
        <f t="shared" si="40"/>
        <v>0</v>
      </c>
      <c r="AA124" s="29">
        <f t="shared" si="40"/>
        <v>0</v>
      </c>
      <c r="AC124" s="57"/>
      <c r="AD124" s="57"/>
      <c r="AE124" s="58"/>
      <c r="AG124" s="59"/>
      <c r="AH124" s="59"/>
      <c r="AI124" s="60"/>
      <c r="AJ124" s="61"/>
    </row>
    <row r="125" spans="1:36" ht="20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C125" s="57"/>
      <c r="AD125" s="57"/>
      <c r="AE125" s="58"/>
      <c r="AG125" s="59"/>
      <c r="AH125" s="59"/>
      <c r="AI125" s="60"/>
      <c r="AJ125" s="61"/>
    </row>
    <row r="126" spans="1:36" ht="20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I126" s="60"/>
      <c r="AJ126" s="61"/>
    </row>
    <row r="127" spans="1:36" ht="49.5" customHeight="1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6"/>
      <c r="U127" s="16"/>
      <c r="V127" s="16"/>
      <c r="W127" s="156"/>
      <c r="X127" s="156"/>
      <c r="Y127" s="157"/>
      <c r="Z127" s="157"/>
      <c r="AA127" s="157"/>
      <c r="AB127"/>
    </row>
    <row r="128" spans="1:36" ht="90.75" customHeight="1">
      <c r="A128" s="17"/>
      <c r="B128" s="158"/>
      <c r="C128" s="158"/>
      <c r="D128" s="158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56"/>
      <c r="X128" s="156"/>
      <c r="Y128" s="156"/>
      <c r="Z128" s="156"/>
      <c r="AA128" s="156"/>
    </row>
    <row r="129" spans="1:27" ht="23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21"/>
      <c r="X129" s="21"/>
      <c r="Y129" s="21"/>
      <c r="Z129" s="21"/>
      <c r="AA129" s="21"/>
    </row>
    <row r="130" spans="1:27" ht="23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21"/>
      <c r="X130" s="21"/>
      <c r="Y130" s="21"/>
      <c r="Z130" s="21"/>
      <c r="AA130" s="21"/>
    </row>
    <row r="131" spans="1:27" ht="23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22"/>
      <c r="X131" s="22"/>
      <c r="Y131" s="22"/>
      <c r="Z131" s="22"/>
      <c r="AA131" s="22"/>
    </row>
    <row r="132" spans="1:27" ht="20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59"/>
      <c r="X132" s="159"/>
      <c r="Y132" s="159"/>
      <c r="Z132" s="154"/>
      <c r="AA132" s="154"/>
    </row>
    <row r="133" spans="1:27" ht="23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23"/>
      <c r="X133" s="24"/>
      <c r="Y133" s="24"/>
      <c r="Z133" s="25"/>
      <c r="AA133" s="24"/>
    </row>
    <row r="134" spans="1:27">
      <c r="W134" s="26"/>
      <c r="X134" s="26"/>
      <c r="Y134" s="26"/>
      <c r="Z134" s="26"/>
      <c r="AA134" s="26"/>
    </row>
  </sheetData>
  <sheetProtection formatCells="0" formatColumns="0" formatRows="0" insertColumns="0" insertRows="0" insertHyperlinks="0" deleteColumns="0" deleteRows="0" sort="0" autoFilter="0" pivotTables="0"/>
  <mergeCells count="62">
    <mergeCell ref="Z3:AA3"/>
    <mergeCell ref="A57:B57"/>
    <mergeCell ref="A63:B63"/>
    <mergeCell ref="A65:B65"/>
    <mergeCell ref="A123:B123"/>
    <mergeCell ref="A124:B124"/>
    <mergeCell ref="A75:B75"/>
    <mergeCell ref="A116:B116"/>
    <mergeCell ref="A118:B118"/>
    <mergeCell ref="A120:B120"/>
    <mergeCell ref="A92:B92"/>
    <mergeCell ref="A96:B96"/>
    <mergeCell ref="A100:B100"/>
    <mergeCell ref="A104:B104"/>
    <mergeCell ref="Z132:AA132"/>
    <mergeCell ref="A127:S127"/>
    <mergeCell ref="W127:X127"/>
    <mergeCell ref="Y127:AA127"/>
    <mergeCell ref="W128:X128"/>
    <mergeCell ref="Y128:AA128"/>
    <mergeCell ref="B128:D128"/>
    <mergeCell ref="W132:Y132"/>
    <mergeCell ref="A10:AA10"/>
    <mergeCell ref="A11:A17"/>
    <mergeCell ref="E12:E15"/>
    <mergeCell ref="P13:Q15"/>
    <mergeCell ref="C11:C16"/>
    <mergeCell ref="D11:D16"/>
    <mergeCell ref="F12:L12"/>
    <mergeCell ref="AA13:AA15"/>
    <mergeCell ref="B11:B17"/>
    <mergeCell ref="V13:W15"/>
    <mergeCell ref="X13:X15"/>
    <mergeCell ref="J13:K15"/>
    <mergeCell ref="L13:L15"/>
    <mergeCell ref="Z13:Z15"/>
    <mergeCell ref="E11:L11"/>
    <mergeCell ref="F13:I15"/>
    <mergeCell ref="P12:W12"/>
    <mergeCell ref="X12:AA12"/>
    <mergeCell ref="M11:AA11"/>
    <mergeCell ref="M12:O15"/>
    <mergeCell ref="R14:S15"/>
    <mergeCell ref="T14:U15"/>
    <mergeCell ref="R13:U13"/>
    <mergeCell ref="Y13:Y15"/>
    <mergeCell ref="A20:B20"/>
    <mergeCell ref="A19:B19"/>
    <mergeCell ref="A108:B108"/>
    <mergeCell ref="A113:B113"/>
    <mergeCell ref="A67:B67"/>
    <mergeCell ref="A27:B27"/>
    <mergeCell ref="A32:B32"/>
    <mergeCell ref="A34:B34"/>
    <mergeCell ref="A43:B43"/>
    <mergeCell ref="A69:B69"/>
    <mergeCell ref="A71:B71"/>
    <mergeCell ref="A74:B74"/>
    <mergeCell ref="A81:B81"/>
    <mergeCell ref="A50:B50"/>
    <mergeCell ref="A54:B54"/>
    <mergeCell ref="A87:B87"/>
  </mergeCells>
  <pageMargins left="1.9166666666666665E-2" right="9.5833333333333326E-3" top="0.10541666666666667" bottom="0.14374999999999999" header="0.3" footer="0.3"/>
  <pageSetup paperSize="9" scale="23" fitToHeight="6" orientation="landscape" r:id="rId1"/>
  <rowBreaks count="3" manualBreakCount="3">
    <brk id="41" max="16383" man="1"/>
    <brk id="59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P33"/>
  <sheetViews>
    <sheetView topLeftCell="A4" workbookViewId="0">
      <selection activeCell="M13" sqref="M13"/>
    </sheetView>
  </sheetViews>
  <sheetFormatPr defaultRowHeight="15"/>
  <cols>
    <col min="4" max="4" width="2.85546875" bestFit="1" customWidth="1"/>
    <col min="5" max="5" width="51.28515625" bestFit="1" customWidth="1"/>
    <col min="6" max="6" width="8.28515625" bestFit="1" customWidth="1"/>
    <col min="7" max="7" width="17.85546875" bestFit="1" customWidth="1"/>
    <col min="8" max="9" width="8.28515625" bestFit="1" customWidth="1"/>
    <col min="10" max="10" width="15.42578125" bestFit="1" customWidth="1"/>
    <col min="11" max="11" width="17.85546875" bestFit="1" customWidth="1"/>
  </cols>
  <sheetData>
    <row r="7" spans="3:16">
      <c r="J7" s="96">
        <v>30033822.199999999</v>
      </c>
    </row>
    <row r="9" spans="3:16">
      <c r="J9" s="96">
        <f>SUM(J10:K33)</f>
        <v>30059396.600000001</v>
      </c>
    </row>
    <row r="10" spans="3:16" ht="30">
      <c r="C10">
        <v>1</v>
      </c>
      <c r="D10" s="69">
        <v>2</v>
      </c>
      <c r="E10" s="70" t="s">
        <v>36</v>
      </c>
      <c r="F10" s="71">
        <v>43</v>
      </c>
      <c r="G10" s="71">
        <v>1189294</v>
      </c>
      <c r="H10" s="71">
        <v>43</v>
      </c>
      <c r="I10" s="71">
        <v>43</v>
      </c>
      <c r="J10" s="71">
        <v>378864</v>
      </c>
      <c r="K10" s="71">
        <v>810430</v>
      </c>
      <c r="M10">
        <f>G10/H10</f>
        <v>27658</v>
      </c>
      <c r="N10" t="b">
        <f>M10=27658</f>
        <v>1</v>
      </c>
      <c r="P10" t="b">
        <f>G10=J10+K10</f>
        <v>1</v>
      </c>
    </row>
    <row r="11" spans="3:16" ht="30">
      <c r="C11">
        <v>2</v>
      </c>
      <c r="D11" s="69">
        <v>3</v>
      </c>
      <c r="E11" s="70" t="s">
        <v>37</v>
      </c>
      <c r="F11" s="71">
        <v>48.2</v>
      </c>
      <c r="G11" s="71">
        <v>1333115.6000000001</v>
      </c>
      <c r="H11" s="71">
        <v>48.2</v>
      </c>
      <c r="I11" s="71">
        <v>48.2</v>
      </c>
      <c r="J11" s="71">
        <v>404202</v>
      </c>
      <c r="K11" s="71">
        <v>928913.60000000009</v>
      </c>
      <c r="M11">
        <f t="shared" ref="M11:M33" si="0">G11/H11</f>
        <v>27658</v>
      </c>
      <c r="N11" t="b">
        <f t="shared" ref="N11:N33" si="1">M11=27658</f>
        <v>1</v>
      </c>
      <c r="P11" t="b">
        <f t="shared" ref="P11:P33" si="2">G11=J11+K11</f>
        <v>1</v>
      </c>
    </row>
    <row r="12" spans="3:16" ht="30">
      <c r="C12">
        <v>3</v>
      </c>
      <c r="D12" s="72">
        <v>4</v>
      </c>
      <c r="E12" s="73" t="s">
        <v>39</v>
      </c>
      <c r="F12" s="74">
        <v>48.6</v>
      </c>
      <c r="G12" s="74">
        <v>1344178.8</v>
      </c>
      <c r="H12" s="74">
        <v>48.6</v>
      </c>
      <c r="I12" s="74">
        <v>48.6</v>
      </c>
      <c r="J12" s="74">
        <v>304728</v>
      </c>
      <c r="K12" s="74">
        <v>1039450.8</v>
      </c>
      <c r="M12">
        <f t="shared" si="0"/>
        <v>27658</v>
      </c>
      <c r="N12" t="b">
        <f t="shared" si="1"/>
        <v>1</v>
      </c>
      <c r="P12" t="b">
        <f t="shared" si="2"/>
        <v>1</v>
      </c>
    </row>
    <row r="13" spans="3:16" ht="30">
      <c r="C13">
        <v>4</v>
      </c>
      <c r="D13" s="75">
        <v>1</v>
      </c>
      <c r="E13" s="76" t="s">
        <v>54</v>
      </c>
      <c r="F13" s="77">
        <v>41.7</v>
      </c>
      <c r="G13" s="77">
        <v>1153338.6000000001</v>
      </c>
      <c r="H13" s="77">
        <v>41.7</v>
      </c>
      <c r="I13" s="77">
        <v>41.7</v>
      </c>
      <c r="J13" s="77">
        <v>380601.73800000007</v>
      </c>
      <c r="K13" s="78">
        <v>772736.86199999996</v>
      </c>
      <c r="M13">
        <f t="shared" si="0"/>
        <v>27658</v>
      </c>
      <c r="N13" t="b">
        <f t="shared" si="1"/>
        <v>1</v>
      </c>
      <c r="P13" t="b">
        <f t="shared" si="2"/>
        <v>1</v>
      </c>
    </row>
    <row r="14" spans="3:16" ht="30">
      <c r="C14">
        <v>5</v>
      </c>
      <c r="D14" s="79">
        <v>2</v>
      </c>
      <c r="E14" s="80" t="s">
        <v>55</v>
      </c>
      <c r="F14" s="78">
        <v>19.2</v>
      </c>
      <c r="G14" s="77">
        <v>531033.59999999998</v>
      </c>
      <c r="H14" s="78">
        <v>19.2</v>
      </c>
      <c r="I14" s="78">
        <v>19.2</v>
      </c>
      <c r="J14" s="77">
        <v>175241.08799999999</v>
      </c>
      <c r="K14" s="78">
        <v>355792.51199999999</v>
      </c>
      <c r="M14">
        <f t="shared" si="0"/>
        <v>27658</v>
      </c>
      <c r="N14" t="b">
        <f t="shared" si="1"/>
        <v>1</v>
      </c>
      <c r="P14" t="b">
        <f t="shared" si="2"/>
        <v>1</v>
      </c>
    </row>
    <row r="15" spans="3:16" ht="30">
      <c r="C15">
        <v>6</v>
      </c>
      <c r="D15" s="79">
        <v>3</v>
      </c>
      <c r="E15" s="80" t="s">
        <v>57</v>
      </c>
      <c r="F15" s="78">
        <v>16.600000000000001</v>
      </c>
      <c r="G15" s="77">
        <v>459122.80000000005</v>
      </c>
      <c r="H15" s="78">
        <v>16.600000000000001</v>
      </c>
      <c r="I15" s="78">
        <v>16.600000000000001</v>
      </c>
      <c r="J15" s="77">
        <v>151510.52400000003</v>
      </c>
      <c r="K15" s="78">
        <v>307612.27600000001</v>
      </c>
      <c r="M15">
        <f t="shared" si="0"/>
        <v>27658</v>
      </c>
      <c r="N15" t="b">
        <f t="shared" si="1"/>
        <v>1</v>
      </c>
      <c r="P15" t="b">
        <f t="shared" si="2"/>
        <v>1</v>
      </c>
    </row>
    <row r="16" spans="3:16" ht="30">
      <c r="C16">
        <v>7</v>
      </c>
      <c r="D16" s="81">
        <v>4</v>
      </c>
      <c r="E16" s="82" t="s">
        <v>58</v>
      </c>
      <c r="F16" s="83">
        <v>33.4</v>
      </c>
      <c r="G16" s="77">
        <v>923777.2</v>
      </c>
      <c r="H16" s="83">
        <v>33.4</v>
      </c>
      <c r="I16" s="83">
        <v>33.4</v>
      </c>
      <c r="J16" s="77">
        <v>304846.47600000002</v>
      </c>
      <c r="K16" s="78">
        <v>618930.72399999993</v>
      </c>
      <c r="M16">
        <f t="shared" si="0"/>
        <v>27658</v>
      </c>
      <c r="N16" t="b">
        <f t="shared" si="1"/>
        <v>1</v>
      </c>
      <c r="P16" t="b">
        <f t="shared" si="2"/>
        <v>1</v>
      </c>
    </row>
    <row r="17" spans="3:16" ht="30">
      <c r="C17">
        <v>8</v>
      </c>
      <c r="D17" s="84">
        <v>1</v>
      </c>
      <c r="E17" s="85" t="s">
        <v>45</v>
      </c>
      <c r="F17" s="86">
        <v>32.5</v>
      </c>
      <c r="G17" s="86">
        <v>898885</v>
      </c>
      <c r="H17" s="86">
        <v>32.5</v>
      </c>
      <c r="I17" s="86">
        <v>32.5</v>
      </c>
      <c r="J17" s="86">
        <v>348258</v>
      </c>
      <c r="K17" s="86">
        <v>550627</v>
      </c>
      <c r="M17">
        <f t="shared" si="0"/>
        <v>27658</v>
      </c>
      <c r="N17" t="b">
        <f t="shared" si="1"/>
        <v>1</v>
      </c>
      <c r="P17" t="b">
        <f t="shared" si="2"/>
        <v>1</v>
      </c>
    </row>
    <row r="18" spans="3:16" ht="30">
      <c r="C18">
        <v>9</v>
      </c>
      <c r="D18" s="87">
        <v>1</v>
      </c>
      <c r="E18" s="88" t="s">
        <v>70</v>
      </c>
      <c r="F18" s="89">
        <v>46.2</v>
      </c>
      <c r="G18" s="89">
        <v>1277799.6000000001</v>
      </c>
      <c r="H18" s="89">
        <v>46.2</v>
      </c>
      <c r="I18" s="89">
        <v>46.2</v>
      </c>
      <c r="J18" s="89">
        <v>444352</v>
      </c>
      <c r="K18" s="89">
        <v>833447.60000000009</v>
      </c>
      <c r="M18">
        <f t="shared" si="0"/>
        <v>27658</v>
      </c>
      <c r="N18" t="b">
        <f t="shared" si="1"/>
        <v>1</v>
      </c>
      <c r="P18" t="b">
        <f t="shared" si="2"/>
        <v>1</v>
      </c>
    </row>
    <row r="19" spans="3:16" ht="30">
      <c r="C19">
        <v>10</v>
      </c>
      <c r="D19" s="69">
        <v>2</v>
      </c>
      <c r="E19" s="70" t="s">
        <v>71</v>
      </c>
      <c r="F19" s="71">
        <v>61.1</v>
      </c>
      <c r="G19" s="71">
        <v>1689903.8</v>
      </c>
      <c r="H19" s="71">
        <v>61.1</v>
      </c>
      <c r="I19" s="71">
        <v>61.1</v>
      </c>
      <c r="J19" s="71">
        <v>352810</v>
      </c>
      <c r="K19" s="71">
        <v>1337093.8</v>
      </c>
      <c r="M19">
        <f t="shared" si="0"/>
        <v>27658</v>
      </c>
      <c r="N19" t="b">
        <f t="shared" si="1"/>
        <v>1</v>
      </c>
      <c r="P19" t="b">
        <f t="shared" si="2"/>
        <v>1</v>
      </c>
    </row>
    <row r="20" spans="3:16" ht="30">
      <c r="C20">
        <v>11</v>
      </c>
      <c r="D20" s="69">
        <v>3</v>
      </c>
      <c r="E20" s="70" t="s">
        <v>72</v>
      </c>
      <c r="F20" s="71">
        <v>47.2</v>
      </c>
      <c r="G20" s="71">
        <v>1305457.6000000001</v>
      </c>
      <c r="H20" s="71">
        <v>47.2</v>
      </c>
      <c r="I20" s="71">
        <v>47.2</v>
      </c>
      <c r="J20" s="71">
        <v>518599</v>
      </c>
      <c r="K20" s="71">
        <v>786858.60000000009</v>
      </c>
      <c r="M20">
        <f t="shared" si="0"/>
        <v>27658</v>
      </c>
      <c r="N20" t="b">
        <f t="shared" si="1"/>
        <v>1</v>
      </c>
      <c r="P20" t="b">
        <f t="shared" si="2"/>
        <v>1</v>
      </c>
    </row>
    <row r="21" spans="3:16" ht="30">
      <c r="C21">
        <v>12</v>
      </c>
      <c r="D21" s="90">
        <v>6</v>
      </c>
      <c r="E21" s="80" t="s">
        <v>75</v>
      </c>
      <c r="F21" s="78">
        <v>61.6</v>
      </c>
      <c r="G21" s="77">
        <v>1703732.8</v>
      </c>
      <c r="H21" s="78">
        <v>61.6</v>
      </c>
      <c r="I21" s="78">
        <v>61.6</v>
      </c>
      <c r="J21" s="77">
        <v>562231.82400000002</v>
      </c>
      <c r="K21" s="78">
        <v>1141500.976</v>
      </c>
      <c r="M21">
        <f t="shared" si="0"/>
        <v>27658</v>
      </c>
      <c r="N21" t="b">
        <f t="shared" si="1"/>
        <v>1</v>
      </c>
      <c r="P21" t="b">
        <f t="shared" si="2"/>
        <v>1</v>
      </c>
    </row>
    <row r="22" spans="3:16" ht="30">
      <c r="C22">
        <v>13</v>
      </c>
      <c r="D22" s="87">
        <v>7</v>
      </c>
      <c r="E22" s="70" t="s">
        <v>76</v>
      </c>
      <c r="F22" s="71">
        <v>48.3</v>
      </c>
      <c r="G22" s="71">
        <v>1335881.3999999999</v>
      </c>
      <c r="H22" s="71">
        <v>48.3</v>
      </c>
      <c r="I22" s="71">
        <v>48.3</v>
      </c>
      <c r="J22" s="71">
        <v>372585</v>
      </c>
      <c r="K22" s="71">
        <v>963296.39999999991</v>
      </c>
      <c r="M22">
        <f t="shared" si="0"/>
        <v>27658</v>
      </c>
      <c r="N22" t="b">
        <f t="shared" si="1"/>
        <v>1</v>
      </c>
      <c r="P22" t="b">
        <f t="shared" si="2"/>
        <v>1</v>
      </c>
    </row>
    <row r="23" spans="3:16" ht="30">
      <c r="C23">
        <v>14</v>
      </c>
      <c r="D23" s="90">
        <v>8</v>
      </c>
      <c r="E23" s="82" t="s">
        <v>77</v>
      </c>
      <c r="F23" s="83">
        <v>46.7</v>
      </c>
      <c r="G23" s="77">
        <v>1291628.6000000001</v>
      </c>
      <c r="H23" s="83">
        <v>46.7</v>
      </c>
      <c r="I23" s="83">
        <v>46.7</v>
      </c>
      <c r="J23" s="77">
        <v>426237.43800000002</v>
      </c>
      <c r="K23" s="78">
        <v>865391.16200000001</v>
      </c>
      <c r="M23">
        <f t="shared" si="0"/>
        <v>27658</v>
      </c>
      <c r="N23" t="b">
        <f t="shared" si="1"/>
        <v>1</v>
      </c>
      <c r="P23" t="b">
        <f t="shared" si="2"/>
        <v>1</v>
      </c>
    </row>
    <row r="24" spans="3:16" ht="30">
      <c r="C24">
        <v>15</v>
      </c>
      <c r="D24" s="91">
        <v>1</v>
      </c>
      <c r="E24" s="76" t="s">
        <v>101</v>
      </c>
      <c r="F24" s="77">
        <v>38.4</v>
      </c>
      <c r="G24" s="77">
        <v>1062067.2</v>
      </c>
      <c r="H24" s="77">
        <v>38.4</v>
      </c>
      <c r="I24" s="77">
        <v>38.4</v>
      </c>
      <c r="J24" s="77">
        <v>350482.17599999998</v>
      </c>
      <c r="K24" s="77">
        <v>737159.42399999988</v>
      </c>
      <c r="M24">
        <f t="shared" si="0"/>
        <v>27658</v>
      </c>
      <c r="N24" t="b">
        <f t="shared" si="1"/>
        <v>1</v>
      </c>
      <c r="P24" t="b">
        <f t="shared" si="2"/>
        <v>0</v>
      </c>
    </row>
    <row r="25" spans="3:16" ht="30">
      <c r="C25">
        <v>16</v>
      </c>
      <c r="D25" s="90">
        <v>3</v>
      </c>
      <c r="E25" s="80" t="s">
        <v>103</v>
      </c>
      <c r="F25" s="78">
        <v>42.9</v>
      </c>
      <c r="G25" s="77">
        <v>1186528.2</v>
      </c>
      <c r="H25" s="78">
        <v>42.9</v>
      </c>
      <c r="I25" s="78">
        <v>42.9</v>
      </c>
      <c r="J25" s="77">
        <v>391554.30599999998</v>
      </c>
      <c r="K25" s="78">
        <v>794973.89399999997</v>
      </c>
      <c r="M25">
        <f t="shared" si="0"/>
        <v>27658</v>
      </c>
      <c r="N25" t="b">
        <f t="shared" si="1"/>
        <v>1</v>
      </c>
      <c r="P25" t="b">
        <f t="shared" si="2"/>
        <v>1</v>
      </c>
    </row>
    <row r="26" spans="3:16" ht="30">
      <c r="C26">
        <v>17</v>
      </c>
      <c r="D26" s="90">
        <v>4</v>
      </c>
      <c r="E26" s="80" t="s">
        <v>106</v>
      </c>
      <c r="F26" s="78">
        <v>49.9</v>
      </c>
      <c r="G26" s="77">
        <v>1380134.2</v>
      </c>
      <c r="H26" s="78">
        <v>49.9</v>
      </c>
      <c r="I26" s="78">
        <v>49.9</v>
      </c>
      <c r="J26" s="77">
        <v>455444.28600000002</v>
      </c>
      <c r="K26" s="78">
        <v>924689.91399999987</v>
      </c>
      <c r="M26">
        <f t="shared" si="0"/>
        <v>27658</v>
      </c>
      <c r="N26" t="b">
        <f t="shared" si="1"/>
        <v>1</v>
      </c>
      <c r="P26" t="b">
        <f t="shared" si="2"/>
        <v>1</v>
      </c>
    </row>
    <row r="27" spans="3:16" ht="30">
      <c r="C27">
        <v>18</v>
      </c>
      <c r="D27" s="90">
        <v>5</v>
      </c>
      <c r="E27" s="80" t="s">
        <v>107</v>
      </c>
      <c r="F27" s="78">
        <v>40.9</v>
      </c>
      <c r="G27" s="77">
        <v>1131212.2</v>
      </c>
      <c r="H27" s="78">
        <v>40.9</v>
      </c>
      <c r="I27" s="78">
        <v>40.9</v>
      </c>
      <c r="J27" s="77">
        <v>373300.02600000001</v>
      </c>
      <c r="K27" s="78">
        <v>757912.17399999988</v>
      </c>
      <c r="M27">
        <f t="shared" si="0"/>
        <v>27658</v>
      </c>
      <c r="N27" t="b">
        <f t="shared" si="1"/>
        <v>1</v>
      </c>
      <c r="P27" t="b">
        <f t="shared" si="2"/>
        <v>1</v>
      </c>
    </row>
    <row r="28" spans="3:16" ht="30.75" thickBot="1">
      <c r="C28">
        <v>19</v>
      </c>
      <c r="D28" s="92">
        <v>6</v>
      </c>
      <c r="E28" s="82" t="s">
        <v>108</v>
      </c>
      <c r="F28" s="83">
        <v>38.299999999999997</v>
      </c>
      <c r="G28" s="77">
        <v>1059301.3999999999</v>
      </c>
      <c r="H28" s="83">
        <v>38.299999999999997</v>
      </c>
      <c r="I28" s="83">
        <v>38.299999999999997</v>
      </c>
      <c r="J28" s="77">
        <v>349569.462</v>
      </c>
      <c r="K28" s="78">
        <v>709731.93799999985</v>
      </c>
      <c r="M28">
        <f t="shared" si="0"/>
        <v>27658</v>
      </c>
      <c r="N28" t="b">
        <f t="shared" si="1"/>
        <v>1</v>
      </c>
      <c r="P28" t="b">
        <f t="shared" si="2"/>
        <v>1</v>
      </c>
    </row>
    <row r="29" spans="3:16" ht="30">
      <c r="C29">
        <v>20</v>
      </c>
      <c r="D29" s="93">
        <v>1</v>
      </c>
      <c r="E29" s="94" t="s">
        <v>80</v>
      </c>
      <c r="F29" s="95">
        <v>39.5</v>
      </c>
      <c r="G29" s="95">
        <v>1092491</v>
      </c>
      <c r="H29" s="95">
        <v>39.5</v>
      </c>
      <c r="I29" s="95">
        <v>39.5</v>
      </c>
      <c r="J29" s="95">
        <v>313082</v>
      </c>
      <c r="K29" s="95">
        <v>779409</v>
      </c>
      <c r="M29">
        <f t="shared" si="0"/>
        <v>27658</v>
      </c>
      <c r="N29" t="b">
        <f t="shared" si="1"/>
        <v>1</v>
      </c>
      <c r="P29" t="b">
        <f t="shared" si="2"/>
        <v>1</v>
      </c>
    </row>
    <row r="30" spans="3:16" ht="30">
      <c r="C30">
        <v>21</v>
      </c>
      <c r="D30" s="87">
        <v>2</v>
      </c>
      <c r="E30" s="88" t="s">
        <v>81</v>
      </c>
      <c r="F30" s="89">
        <v>79.5</v>
      </c>
      <c r="G30" s="89">
        <v>2198811</v>
      </c>
      <c r="H30" s="89">
        <v>79.5</v>
      </c>
      <c r="I30" s="89">
        <v>79.5</v>
      </c>
      <c r="J30" s="89">
        <v>576739</v>
      </c>
      <c r="K30" s="89">
        <v>1622072</v>
      </c>
      <c r="M30">
        <f t="shared" si="0"/>
        <v>27658</v>
      </c>
      <c r="N30" t="b">
        <f t="shared" si="1"/>
        <v>1</v>
      </c>
      <c r="P30" t="b">
        <f t="shared" si="2"/>
        <v>1</v>
      </c>
    </row>
    <row r="31" spans="3:16" ht="30">
      <c r="C31">
        <v>22</v>
      </c>
      <c r="D31" s="91">
        <v>1</v>
      </c>
      <c r="E31" s="76" t="s">
        <v>84</v>
      </c>
      <c r="F31" s="77">
        <v>46.2</v>
      </c>
      <c r="G31" s="77">
        <v>1277799.6000000001</v>
      </c>
      <c r="H31" s="77">
        <v>46.2</v>
      </c>
      <c r="I31" s="77">
        <v>46.2</v>
      </c>
      <c r="J31" s="77">
        <v>421673.86800000007</v>
      </c>
      <c r="K31" s="78">
        <v>856125.73200000008</v>
      </c>
      <c r="M31">
        <f t="shared" si="0"/>
        <v>27658</v>
      </c>
      <c r="N31" t="b">
        <f t="shared" si="1"/>
        <v>1</v>
      </c>
      <c r="P31" t="b">
        <f t="shared" si="2"/>
        <v>1</v>
      </c>
    </row>
    <row r="32" spans="3:16" ht="30">
      <c r="C32">
        <v>23</v>
      </c>
      <c r="D32" s="91">
        <v>1</v>
      </c>
      <c r="E32" s="76" t="s">
        <v>93</v>
      </c>
      <c r="F32" s="77">
        <v>70</v>
      </c>
      <c r="G32" s="77">
        <v>1936060</v>
      </c>
      <c r="H32" s="77">
        <v>70</v>
      </c>
      <c r="I32" s="77">
        <v>70</v>
      </c>
      <c r="J32" s="77">
        <v>638899.80000000005</v>
      </c>
      <c r="K32" s="78">
        <v>1297160.2</v>
      </c>
      <c r="M32">
        <f t="shared" si="0"/>
        <v>27658</v>
      </c>
      <c r="N32" t="b">
        <f t="shared" si="1"/>
        <v>1</v>
      </c>
      <c r="P32" t="b">
        <f t="shared" si="2"/>
        <v>1</v>
      </c>
    </row>
    <row r="33" spans="3:16" ht="30">
      <c r="C33">
        <v>24</v>
      </c>
      <c r="D33" s="90">
        <v>2</v>
      </c>
      <c r="E33" s="80" t="s">
        <v>94</v>
      </c>
      <c r="F33" s="78">
        <v>46</v>
      </c>
      <c r="G33" s="77">
        <v>1272268</v>
      </c>
      <c r="H33" s="78">
        <v>46</v>
      </c>
      <c r="I33" s="78">
        <v>46</v>
      </c>
      <c r="J33" s="77">
        <v>419848.44</v>
      </c>
      <c r="K33" s="78">
        <v>852419.56</v>
      </c>
      <c r="M33">
        <f t="shared" si="0"/>
        <v>27658</v>
      </c>
      <c r="N33" t="b">
        <f t="shared" si="1"/>
        <v>1</v>
      </c>
      <c r="P33" t="b">
        <f t="shared" si="2"/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Лист1</vt:lpstr>
      <vt:lpstr>'Форма 2'!Заголовки_для_печати</vt:lpstr>
      <vt:lpstr>'Форма 2'!Область_печати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sishipicina</cp:lastModifiedBy>
  <cp:lastPrinted>2020-11-13T07:06:59Z</cp:lastPrinted>
  <dcterms:created xsi:type="dcterms:W3CDTF">2012-12-13T11:50:40Z</dcterms:created>
  <dcterms:modified xsi:type="dcterms:W3CDTF">2021-01-18T12:33:24Z</dcterms:modified>
  <cp:category>Формы</cp:category>
</cp:coreProperties>
</file>