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1235"/>
  </bookViews>
  <sheets>
    <sheet name="Форма 3" sheetId="1" r:id="rId1"/>
  </sheets>
  <definedNames>
    <definedName name="_xlnm.Print_Titles" localSheetId="0">'Форма 3'!$13:$17</definedName>
    <definedName name="_xlnm.Print_Area" localSheetId="0">'Форма 3'!$A$1:$S$106</definedName>
  </definedNames>
  <calcPr calcId="124519"/>
</workbook>
</file>

<file path=xl/calcChain.xml><?xml version="1.0" encoding="utf-8"?>
<calcChain xmlns="http://schemas.openxmlformats.org/spreadsheetml/2006/main">
  <c r="J21" i="1"/>
  <c r="I60"/>
  <c r="J65"/>
  <c r="F19"/>
  <c r="F59" s="1"/>
  <c r="J51"/>
  <c r="L51" s="1"/>
  <c r="J52"/>
  <c r="K52" s="1"/>
  <c r="J50"/>
  <c r="K50" s="1"/>
  <c r="J49"/>
  <c r="K49" s="1"/>
  <c r="J48"/>
  <c r="L48" s="1"/>
  <c r="J47"/>
  <c r="K47" s="1"/>
  <c r="J45"/>
  <c r="K45" s="1"/>
  <c r="J46"/>
  <c r="K46" s="1"/>
  <c r="J44"/>
  <c r="K44" s="1"/>
  <c r="J41"/>
  <c r="K41" s="1"/>
  <c r="J39"/>
  <c r="K39" s="1"/>
  <c r="J54"/>
  <c r="K54" s="1"/>
  <c r="J33"/>
  <c r="K33" s="1"/>
  <c r="J32"/>
  <c r="L32" s="1"/>
  <c r="J23"/>
  <c r="J24"/>
  <c r="J25"/>
  <c r="J27"/>
  <c r="J28"/>
  <c r="J29"/>
  <c r="J30"/>
  <c r="J31"/>
  <c r="J35"/>
  <c r="J37"/>
  <c r="J38"/>
  <c r="J42"/>
  <c r="J43"/>
  <c r="J55"/>
  <c r="J58"/>
  <c r="J22"/>
  <c r="K51" l="1"/>
  <c r="L47"/>
  <c r="K48"/>
  <c r="L52"/>
  <c r="L49"/>
  <c r="L50"/>
  <c r="L45"/>
  <c r="L46"/>
  <c r="L41"/>
  <c r="L44"/>
  <c r="L39"/>
  <c r="L54"/>
  <c r="K32"/>
  <c r="L33"/>
  <c r="J20"/>
  <c r="L21"/>
  <c r="C60"/>
  <c r="J19" l="1"/>
  <c r="K21"/>
  <c r="G60" l="1"/>
  <c r="C59"/>
  <c r="G97"/>
  <c r="C97"/>
  <c r="J85"/>
  <c r="J84"/>
  <c r="J82"/>
  <c r="J69"/>
  <c r="J67"/>
  <c r="J68"/>
  <c r="J64"/>
  <c r="J62"/>
  <c r="J63"/>
  <c r="J61"/>
  <c r="H59"/>
  <c r="G59" s="1"/>
  <c r="E59"/>
  <c r="D59" s="1"/>
  <c r="H19"/>
  <c r="G19"/>
  <c r="E19"/>
  <c r="D19"/>
  <c r="C19"/>
  <c r="K27" l="1"/>
  <c r="K26"/>
  <c r="L24"/>
  <c r="L23"/>
  <c r="L22"/>
  <c r="L20"/>
  <c r="K22"/>
  <c r="K23"/>
  <c r="K24"/>
  <c r="K25"/>
  <c r="L25"/>
  <c r="L26"/>
  <c r="K28"/>
  <c r="L28"/>
  <c r="K29"/>
  <c r="L29"/>
  <c r="K30"/>
  <c r="L30"/>
  <c r="K31"/>
  <c r="L31"/>
  <c r="K34"/>
  <c r="L34"/>
  <c r="K35"/>
  <c r="L35"/>
  <c r="K36"/>
  <c r="L36"/>
  <c r="K37"/>
  <c r="L37"/>
  <c r="K38"/>
  <c r="L38"/>
  <c r="K40"/>
  <c r="L40"/>
  <c r="K42"/>
  <c r="L42"/>
  <c r="K43"/>
  <c r="L43"/>
  <c r="K53"/>
  <c r="L53"/>
  <c r="K55"/>
  <c r="L55"/>
  <c r="K56"/>
  <c r="L56"/>
  <c r="K57"/>
  <c r="L57"/>
  <c r="K58"/>
  <c r="L58"/>
  <c r="K20"/>
  <c r="J96"/>
  <c r="K96" s="1"/>
  <c r="I97"/>
  <c r="F97"/>
  <c r="D97"/>
  <c r="J95"/>
  <c r="K95" s="1"/>
  <c r="J94"/>
  <c r="K94" s="1"/>
  <c r="J93"/>
  <c r="J92"/>
  <c r="K92" s="1"/>
  <c r="J91"/>
  <c r="K91" s="1"/>
  <c r="J90"/>
  <c r="K90" s="1"/>
  <c r="J89"/>
  <c r="K89" s="1"/>
  <c r="J88"/>
  <c r="K88" s="1"/>
  <c r="J87"/>
  <c r="K87" s="1"/>
  <c r="J86"/>
  <c r="K86" s="1"/>
  <c r="K85"/>
  <c r="K84"/>
  <c r="J83"/>
  <c r="K83" s="1"/>
  <c r="K82"/>
  <c r="J81"/>
  <c r="K81" s="1"/>
  <c r="J80"/>
  <c r="K80" s="1"/>
  <c r="J79"/>
  <c r="K79" s="1"/>
  <c r="J78"/>
  <c r="K78" s="1"/>
  <c r="J77"/>
  <c r="K77" s="1"/>
  <c r="K59" l="1"/>
  <c r="K19"/>
  <c r="K93"/>
  <c r="L27"/>
  <c r="L59" s="1"/>
  <c r="L96"/>
  <c r="L95"/>
  <c r="L94"/>
  <c r="L93"/>
  <c r="L91"/>
  <c r="L92"/>
  <c r="L90"/>
  <c r="L89"/>
  <c r="L88"/>
  <c r="L87"/>
  <c r="L86"/>
  <c r="L85"/>
  <c r="L84"/>
  <c r="L83"/>
  <c r="L82"/>
  <c r="L81"/>
  <c r="L80"/>
  <c r="L79"/>
  <c r="L78"/>
  <c r="L77"/>
  <c r="J76"/>
  <c r="K76" s="1"/>
  <c r="J75"/>
  <c r="K75" s="1"/>
  <c r="J74"/>
  <c r="K74" s="1"/>
  <c r="J73"/>
  <c r="K73" s="1"/>
  <c r="J72"/>
  <c r="K72" s="1"/>
  <c r="J71"/>
  <c r="K71" s="1"/>
  <c r="J70"/>
  <c r="K70" s="1"/>
  <c r="K69"/>
  <c r="K68"/>
  <c r="J66"/>
  <c r="K66" s="1"/>
  <c r="K67"/>
  <c r="K65"/>
  <c r="M19" l="1"/>
  <c r="M18" s="1"/>
  <c r="L19"/>
  <c r="J59"/>
  <c r="L76"/>
  <c r="L75"/>
  <c r="L73"/>
  <c r="L74"/>
  <c r="L72"/>
  <c r="L71"/>
  <c r="L69"/>
  <c r="L70"/>
  <c r="L68"/>
  <c r="L67"/>
  <c r="L66"/>
  <c r="L65"/>
  <c r="K61" l="1"/>
  <c r="K62"/>
  <c r="K63"/>
  <c r="K64"/>
  <c r="J97" l="1"/>
  <c r="J60" s="1"/>
  <c r="K60"/>
  <c r="L63"/>
  <c r="L61"/>
  <c r="L64"/>
  <c r="L62"/>
  <c r="L97" l="1"/>
  <c r="L60"/>
  <c r="L18" s="1"/>
  <c r="K97"/>
  <c r="D60"/>
  <c r="D18" s="1"/>
  <c r="Q60"/>
  <c r="N60"/>
  <c r="G18"/>
  <c r="S60"/>
  <c r="R60"/>
  <c r="P60"/>
  <c r="O60"/>
  <c r="M60"/>
  <c r="H60"/>
  <c r="F60"/>
  <c r="E60"/>
  <c r="Q59"/>
  <c r="Q19" s="1"/>
  <c r="N59"/>
  <c r="N19" s="1"/>
  <c r="S19"/>
  <c r="R19"/>
  <c r="P19"/>
  <c r="O19"/>
  <c r="I19"/>
  <c r="I18" s="1"/>
  <c r="F18" l="1"/>
  <c r="R18"/>
  <c r="J18"/>
  <c r="H18"/>
  <c r="P18"/>
  <c r="S18"/>
  <c r="K18"/>
  <c r="C18"/>
  <c r="E18"/>
  <c r="O18"/>
  <c r="N18"/>
  <c r="Q18"/>
</calcChain>
</file>

<file path=xl/sharedStrings.xml><?xml version="1.0" encoding="utf-8"?>
<sst xmlns="http://schemas.openxmlformats.org/spreadsheetml/2006/main" count="136" uniqueCount="116">
  <si>
    <t>№ п/п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</si>
  <si>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</si>
  <si>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</si>
  <si>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</si>
  <si>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</si>
  <si>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</si>
  <si>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</si>
  <si>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</si>
  <si>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</si>
  <si>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</si>
  <si>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</si>
  <si>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</si>
  <si>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</si>
  <si>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</si>
  <si>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</si>
  <si>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</si>
  <si>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</si>
  <si>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</si>
  <si>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</si>
  <si>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</si>
  <si>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</si>
  <si>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</si>
  <si>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</si>
  <si>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</si>
  <si>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</si>
  <si>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</si>
  <si>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t>Всего по этапу 2020 года</t>
  </si>
  <si>
    <t>Всего по этапу 2021 года</t>
  </si>
  <si>
    <t>Итого по МО</t>
  </si>
  <si>
    <t>Х</t>
  </si>
  <si>
    <t>План мероприятий по переселению граждан из аварийного жилищного фонда, признанного таковым до 1 января 2017 года на территории Красновишерского городского округа</t>
  </si>
  <si>
    <t>Красновишерский городской округ</t>
  </si>
  <si>
    <t>Пермский край, Красновишерский городской округ, п. Сторожевая, д. № 3208 кв. 1</t>
  </si>
  <si>
    <t>Пермский край, Красновишерский городской округ, п. Сторожевая, д. № 3208 кв. 2</t>
  </si>
  <si>
    <t>Пермский край, Красновишерский городской округ, п. Сторожевая, д. № 1467  кв. 1</t>
  </si>
  <si>
    <t>Пермский край, Красновишерский городской округ, п. Сторожевая, д. № 1467  кв. 2</t>
  </si>
  <si>
    <t>Пермский край, Красновишерский городской округ, п. Сторожевая, д. №  4782  кв.1</t>
  </si>
  <si>
    <t>Пермский край, Красновишерский городской округ, п. Сторожевая, д. №  4782  кв.2</t>
  </si>
  <si>
    <t>Пермский край, Красновишерский городской округ, п. Сторожевая, д. №  3205 кв.1</t>
  </si>
  <si>
    <t>Пермский край, г. Красновишерск, ул. Коммунистическая, д. 6 кв. 2</t>
  </si>
  <si>
    <t>Пермский край, г. Красновишерск, ул. Коммунистическая, д. 6 кв. 4</t>
  </si>
  <si>
    <t>Пермский край, г. Красновишерск, ул. Коммунистическая, д. 6 кв. 5/1</t>
  </si>
  <si>
    <t>Пермский край, г. Красновишерск, ул. Коммунистическая, д. 6 кв. 5/2</t>
  </si>
  <si>
    <t>Пермский край, г. Красновишерск, ул. Коммунистическая, д. 6 кв. 8/2</t>
  </si>
  <si>
    <t>Пермский край, г. Красновишерск, ул. Лоскутова, д.8 кв. 3</t>
  </si>
  <si>
    <t>Пермский край, г. Красновишерск, ул. Лоскутова, д.8 кв. 4</t>
  </si>
  <si>
    <t>Пермский край, г. Красновишерск, ул. Лоскутова, д.8 кв. 6</t>
  </si>
  <si>
    <t>Пермский край, г. Красновишерск, ул. Лоскутова, д.8 кв. 7</t>
  </si>
  <si>
    <t>Пермский край, г. Красновишерск, ул. Лоскутова, д.8 кв. 8</t>
  </si>
  <si>
    <t>Пермский край, г. Красновишерск, ул. Октябрьская, д.3 а  кв. 1</t>
  </si>
  <si>
    <t>Пермский край, г. Красновишерск, ул. Октябрьская, д.3 а  кв. 3</t>
  </si>
  <si>
    <t>Пермский край, г. Красновишерск, ул. Октябрьская, д.3 а  кв. 4</t>
  </si>
  <si>
    <t>Пермский край, г. Красновишерск, ул. Октябрьская, д.3 а  кв. 8</t>
  </si>
  <si>
    <t>Пермский край, г. Красновишерск, ул. Яковлева, д.7  кв. 3</t>
  </si>
  <si>
    <t>Пермский край, г. Красновишерск, ул. Яковлева, д.7  кв. 5</t>
  </si>
  <si>
    <t>Пермский край, г. Красновишерск, ул. Яковлева, д.7  кв. 6</t>
  </si>
  <si>
    <t>Пермский край, г. Красновишерск, ул. Толстого, д. 19 кв. 4</t>
  </si>
  <si>
    <t>Пермский край, г. Красновишерск, ул. Толстого, д. 19 кв. 5</t>
  </si>
  <si>
    <t>Пермский край, Красновишерский городской округ, п. Набережный, ул. Лесная, д. 63 кв.1</t>
  </si>
  <si>
    <t>Пермский край, Красновишерский городской округ, п. Набережный, ул. Лесная, д. 63 кв.2</t>
  </si>
  <si>
    <t>Пермский край, Красновишерский городской округ, п. Набережный, ул. Лесная, д. 63 кв.5</t>
  </si>
  <si>
    <t>Пермский край, Красновишерский городской округ, п. Набережный, ул. Лесная, д. 63 кв.6</t>
  </si>
  <si>
    <t>Пермский край, г. Красновишерск, ул. Дзержинского, д.21 кв. 4</t>
  </si>
  <si>
    <t>Пермский край, г. Красновишерск, ул. Дзержинского, д.21 кв. 6</t>
  </si>
  <si>
    <t>Пермский край, г. Красновишерск, ул. Дзержинского, д.21 кв. 7/1</t>
  </si>
  <si>
    <t>Пермский край, г. Красновишерск, ул. Дзержинского, д.21 кв. 8</t>
  </si>
  <si>
    <t>Пермский край, г. Красновишерск, ул. Новая, д.31 кв.1</t>
  </si>
  <si>
    <t>Пермский край, г. Красновишерск, ул. Новая, д.31 кв.2</t>
  </si>
  <si>
    <t>Пермский край, г. Красновишерск, ул. Новая, д.31 кв.3</t>
  </si>
  <si>
    <t>Пермский край, г. Красновишерск, ул. Новая, д.31 кв.4</t>
  </si>
  <si>
    <t>Пермский край, г. Красновишерск, ул. Карла Маркса, д.36  кв.3</t>
  </si>
  <si>
    <t>Пермский край, г. Красновишерск, ул. Карла Маркса, д.36  кв.4</t>
  </si>
  <si>
    <t>Пермский край, г. Красновишерск, ул. Карла Маркса, д.36  кв.5/1</t>
  </si>
  <si>
    <t>Пермский край, г. Красновишерск, ул. Карла Маркса, д.36  кв.6</t>
  </si>
  <si>
    <t>Пермский край, г. Красновишерск, ул. Карла Маркса, д.36  кв.7</t>
  </si>
  <si>
    <t>Пермский край, г. Красновишерск, ул. Карла Маркса, д.36  кв.8</t>
  </si>
  <si>
    <t>Пермский край, Красновишерский городской округ, п. Набережный, ул. Лесная, д. 61 кв 2</t>
  </si>
  <si>
    <t>Пермский край, Красновишерский городской округ, п. Набережный, ул. Лесная, д. 61 кв 4</t>
  </si>
  <si>
    <t>Пермский край, Красновишерский городской округ, п. Набережный, ул. Лесная, д. 61 кв 5</t>
  </si>
  <si>
    <t>к постановлению</t>
  </si>
  <si>
    <t xml:space="preserve">администрации </t>
  </si>
  <si>
    <t>Красновишерского</t>
  </si>
  <si>
    <t>городского округа</t>
  </si>
  <si>
    <t xml:space="preserve">от  </t>
  </si>
  <si>
    <t xml:space="preserve">№  </t>
  </si>
  <si>
    <t>Пермский край, г. Красновишерск, ул. Коммунистическая, д. 6 кв. 1 /2</t>
  </si>
  <si>
    <t>Пермский край, г. Красновишерск, ул. Коммунистическая, д. 6 кв. 3</t>
  </si>
  <si>
    <t>Пермский край, г. Красновишерск, ул. Коммунистическая, д. 6 кв. 6</t>
  </si>
  <si>
    <t>Пермский край, г. Красновишерск, ул. Лоскутова, д.8 кв. 2</t>
  </si>
  <si>
    <t>Пермский край, г. Красновишерск, ул. Октябрьская, д. 3 а кв.5</t>
  </si>
  <si>
    <t>Пермский край, г. Красновишерск, ул. Октябрьская, д. 3 а кв.6</t>
  </si>
  <si>
    <t>Пермский край, г. Красновишерск, ул. Октябрьская, д. 3 а кв. 9</t>
  </si>
  <si>
    <t>Пермский край, г. Красновишерск, ул. Октябрьская, д. 3 а кв. 10</t>
  </si>
  <si>
    <t>Пермский край, г. Красновишерск, ул. Толстого, д. 19 кв. 1</t>
  </si>
  <si>
    <t>Пермский край, г. Красновишерск, ул. Толстого, д. 19 кв. 2</t>
  </si>
  <si>
    <t>Пермский край, г. Красновишерск, ул. Толстого, д. 19 кв. 3</t>
  </si>
  <si>
    <t>Пермский край, г. Красновишерск, ул. Толстого, д. 19 кв. 6</t>
  </si>
  <si>
    <t>Пермский край, г. Красновишерск, ул. Толстого, д. 19 кв. 7</t>
  </si>
  <si>
    <t>Пермский край, г. Красновишерск, ул. Толстого, д. 19 кв. 8</t>
  </si>
  <si>
    <t>Пермский край, Красновишерский городской округ, п. Набережный, ул. Лесная, д. 63 кв.3</t>
  </si>
  <si>
    <t>Пермский край, Красновишерский городской округ, п. Набережный, ул. Лесная, д. 63 кв.4</t>
  </si>
  <si>
    <t>Пермский край, г. Красновишерск, ул. Дзержинского, д.21 кв. 1</t>
  </si>
  <si>
    <t>Пермский край, г. Красновишерск, ул. Карла Маркса, д.36  кв.1</t>
  </si>
  <si>
    <t>Пермский край, г. Красновишерск, ул. Карла Маркса, д.36  кв.2</t>
  </si>
  <si>
    <t>Пермский край, Красновишерский городской округ, п. Набережный, ул. Лесная, д. 61 кв1</t>
  </si>
  <si>
    <t>Пермский край, Красновишерский городской округ, п. Набережный, ул. Лесная, д. 61 кв 3</t>
  </si>
  <si>
    <t>Пермский край, Красновишерский городской округ, п. Набережный, ул. Лесная, д. 61 кв 6</t>
  </si>
  <si>
    <t>Пермский край, Красновишерский городской округ, п. Набережный, ул. Лесная, д. 61 кв 7</t>
  </si>
  <si>
    <t>Пермский край, Красновишерский городской округ, п. Набережный, ул. Лесная, д. 61 кв 8</t>
  </si>
  <si>
    <t xml:space="preserve">Пермский край, Красновишерский городской округ, п. Сторожевая, д. № 1570  </t>
  </si>
  <si>
    <t>Пермский край, г. Красновишерск, ул. Карла Маркса, д.36  кв.5/2</t>
  </si>
  <si>
    <t>Всего по  программе переселения, в рамках которой предусмотрено финансирование за счет средств Фонда. в т.ч.:</t>
  </si>
  <si>
    <t>Пермский край, Красновишерский городской округ, п. Сторожевая, д. №  1563 кв.1</t>
  </si>
  <si>
    <t>Пермский край, г. Красновишерск, ул. Коммунистическая, д. 6 кв. 1 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</si>
  <si>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</si>
  <si>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 5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</si>
</sst>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6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topLeftCell="E1" zoomScale="60" zoomScaleNormal="60" workbookViewId="0">
      <selection activeCell="O27" sqref="O27"/>
    </sheetView>
  </sheetViews>
  <sheetFormatPr defaultRowHeight="15"/>
  <cols>
    <col min="1" max="1" width="4.7109375" style="3" customWidth="1"/>
    <col min="2" max="2" width="50.7109375" style="17" customWidth="1"/>
    <col min="3" max="3" width="20.7109375" style="3" customWidth="1"/>
    <col min="4" max="4" width="18.7109375" style="3" customWidth="1"/>
    <col min="5" max="5" width="21.85546875" style="3" customWidth="1"/>
    <col min="6" max="6" width="23.140625" style="3" customWidth="1"/>
    <col min="7" max="8" width="20.7109375" style="3" customWidth="1"/>
    <col min="9" max="9" width="23.5703125" style="3" customWidth="1"/>
    <col min="10" max="15" width="20.7109375" style="3" customWidth="1"/>
    <col min="16" max="16" width="22.7109375" style="3" customWidth="1"/>
    <col min="17" max="19" width="20.7109375" style="3" customWidth="1"/>
    <col min="20" max="20" width="9.140625" style="3"/>
    <col min="21" max="21" width="12.7109375" style="3" bestFit="1" customWidth="1"/>
    <col min="22" max="22" width="9.140625" style="3"/>
    <col min="23" max="23" width="9.85546875" style="3" bestFit="1" customWidth="1"/>
    <col min="24" max="24" width="17.5703125" style="3" customWidth="1"/>
    <col min="25" max="25" width="14" style="3" customWidth="1"/>
    <col min="26" max="16384" width="9.140625" style="3"/>
  </cols>
  <sheetData>
    <row r="1" spans="1:19" ht="18.75" customHeight="1">
      <c r="B1" s="3"/>
      <c r="D1" s="4"/>
      <c r="E1" s="1"/>
      <c r="F1" s="1"/>
      <c r="P1" s="5"/>
      <c r="Q1" s="6"/>
      <c r="R1" s="1" t="s">
        <v>115</v>
      </c>
      <c r="S1" s="2"/>
    </row>
    <row r="2" spans="1:19" ht="18.75" customHeight="1">
      <c r="B2" s="3"/>
      <c r="D2" s="4"/>
      <c r="E2" s="1"/>
      <c r="F2" s="1"/>
      <c r="P2" s="5"/>
      <c r="Q2" s="7"/>
      <c r="R2" s="35" t="s">
        <v>79</v>
      </c>
      <c r="S2" s="36"/>
    </row>
    <row r="3" spans="1:19" ht="18.75" customHeight="1">
      <c r="B3" s="3"/>
      <c r="D3" s="4"/>
      <c r="E3" s="1"/>
      <c r="F3" s="1"/>
      <c r="P3" s="5"/>
      <c r="Q3" s="7"/>
      <c r="R3" s="1" t="s">
        <v>80</v>
      </c>
      <c r="S3" s="2"/>
    </row>
    <row r="4" spans="1:19" ht="18.75" customHeight="1">
      <c r="B4" s="3"/>
      <c r="D4" s="4"/>
      <c r="E4" s="1"/>
      <c r="F4" s="1"/>
      <c r="P4" s="5"/>
      <c r="Q4" s="8"/>
      <c r="R4" s="1" t="s">
        <v>81</v>
      </c>
      <c r="S4" s="2"/>
    </row>
    <row r="5" spans="1:19" ht="18.75" customHeight="1">
      <c r="B5" s="3"/>
      <c r="D5" s="4"/>
      <c r="E5" s="1"/>
      <c r="F5" s="1"/>
      <c r="P5" s="5"/>
      <c r="Q5" s="8"/>
      <c r="R5" s="1" t="s">
        <v>82</v>
      </c>
      <c r="S5" s="2"/>
    </row>
    <row r="6" spans="1:19" ht="18.75" customHeight="1">
      <c r="B6" s="3"/>
      <c r="D6" s="4"/>
      <c r="E6" s="1"/>
      <c r="F6" s="1"/>
      <c r="P6" s="5"/>
      <c r="Q6" s="8"/>
      <c r="R6" s="1" t="s">
        <v>83</v>
      </c>
      <c r="S6" s="1" t="s">
        <v>84</v>
      </c>
    </row>
    <row r="7" spans="1:19" ht="18.75" customHeight="1">
      <c r="B7" s="3"/>
      <c r="D7" s="4"/>
      <c r="E7" s="1"/>
      <c r="F7" s="1"/>
      <c r="P7" s="5"/>
      <c r="Q7" s="8"/>
      <c r="R7" s="8"/>
      <c r="S7" s="8"/>
    </row>
    <row r="8" spans="1:19" ht="25.5" customHeight="1">
      <c r="B8" s="3"/>
      <c r="D8" s="4"/>
      <c r="E8" s="1"/>
      <c r="F8" s="1"/>
      <c r="O8" s="42"/>
      <c r="P8" s="42"/>
      <c r="Q8" s="42"/>
      <c r="R8" s="42"/>
      <c r="S8" s="42"/>
    </row>
    <row r="11" spans="1:19" ht="20.25" customHeight="1">
      <c r="A11" s="9"/>
      <c r="B11" s="43" t="s">
        <v>30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3" spans="1:19" ht="69" customHeight="1">
      <c r="A13" s="30" t="s">
        <v>0</v>
      </c>
      <c r="B13" s="34" t="s">
        <v>31</v>
      </c>
      <c r="C13" s="34" t="s">
        <v>1</v>
      </c>
      <c r="D13" s="34" t="s">
        <v>2</v>
      </c>
      <c r="E13" s="34"/>
      <c r="F13" s="34"/>
      <c r="G13" s="34" t="s">
        <v>3</v>
      </c>
      <c r="H13" s="34"/>
      <c r="I13" s="34"/>
      <c r="J13" s="34" t="s">
        <v>4</v>
      </c>
      <c r="K13" s="34"/>
      <c r="L13" s="34"/>
      <c r="M13" s="34"/>
      <c r="N13" s="34" t="s">
        <v>5</v>
      </c>
      <c r="O13" s="34"/>
      <c r="P13" s="34"/>
      <c r="Q13" s="34" t="s">
        <v>6</v>
      </c>
      <c r="R13" s="34"/>
      <c r="S13" s="34"/>
    </row>
    <row r="14" spans="1:19" ht="16.5" customHeight="1">
      <c r="A14" s="31"/>
      <c r="B14" s="34"/>
      <c r="C14" s="34"/>
      <c r="D14" s="33" t="s">
        <v>7</v>
      </c>
      <c r="E14" s="33" t="s">
        <v>8</v>
      </c>
      <c r="F14" s="33"/>
      <c r="G14" s="33" t="s">
        <v>7</v>
      </c>
      <c r="H14" s="33" t="s">
        <v>8</v>
      </c>
      <c r="I14" s="33"/>
      <c r="J14" s="33" t="s">
        <v>9</v>
      </c>
      <c r="K14" s="33" t="s">
        <v>10</v>
      </c>
      <c r="L14" s="33"/>
      <c r="M14" s="33"/>
      <c r="N14" s="34" t="s">
        <v>9</v>
      </c>
      <c r="O14" s="34" t="s">
        <v>10</v>
      </c>
      <c r="P14" s="34"/>
      <c r="Q14" s="34" t="s">
        <v>9</v>
      </c>
      <c r="R14" s="34" t="s">
        <v>10</v>
      </c>
      <c r="S14" s="34"/>
    </row>
    <row r="15" spans="1:19" ht="149.25" customHeight="1">
      <c r="A15" s="31"/>
      <c r="B15" s="34"/>
      <c r="C15" s="34"/>
      <c r="D15" s="33"/>
      <c r="E15" s="10" t="s">
        <v>11</v>
      </c>
      <c r="F15" s="10" t="s">
        <v>12</v>
      </c>
      <c r="G15" s="33"/>
      <c r="H15" s="10" t="s">
        <v>13</v>
      </c>
      <c r="I15" s="10" t="s">
        <v>14</v>
      </c>
      <c r="J15" s="33"/>
      <c r="K15" s="10" t="s">
        <v>15</v>
      </c>
      <c r="L15" s="10" t="s">
        <v>16</v>
      </c>
      <c r="M15" s="10" t="s">
        <v>17</v>
      </c>
      <c r="N15" s="34"/>
      <c r="O15" s="10" t="s">
        <v>18</v>
      </c>
      <c r="P15" s="10" t="s">
        <v>19</v>
      </c>
      <c r="Q15" s="34"/>
      <c r="R15" s="10" t="s">
        <v>20</v>
      </c>
      <c r="S15" s="10" t="s">
        <v>21</v>
      </c>
    </row>
    <row r="16" spans="1:19" ht="20.25" customHeight="1">
      <c r="A16" s="32"/>
      <c r="B16" s="34"/>
      <c r="C16" s="11" t="s">
        <v>22</v>
      </c>
      <c r="D16" s="11" t="s">
        <v>23</v>
      </c>
      <c r="E16" s="11" t="s">
        <v>23</v>
      </c>
      <c r="F16" s="11" t="s">
        <v>23</v>
      </c>
      <c r="G16" s="11" t="s">
        <v>24</v>
      </c>
      <c r="H16" s="11" t="s">
        <v>24</v>
      </c>
      <c r="I16" s="11" t="s">
        <v>24</v>
      </c>
      <c r="J16" s="11" t="s">
        <v>25</v>
      </c>
      <c r="K16" s="11" t="s">
        <v>25</v>
      </c>
      <c r="L16" s="11" t="s">
        <v>25</v>
      </c>
      <c r="M16" s="11" t="s">
        <v>25</v>
      </c>
      <c r="N16" s="10" t="s">
        <v>25</v>
      </c>
      <c r="O16" s="11" t="s">
        <v>25</v>
      </c>
      <c r="P16" s="10" t="s">
        <v>25</v>
      </c>
      <c r="Q16" s="10" t="s">
        <v>25</v>
      </c>
      <c r="R16" s="10" t="s">
        <v>25</v>
      </c>
      <c r="S16" s="10" t="s">
        <v>25</v>
      </c>
    </row>
    <row r="17" spans="1:26" ht="20.25" customHeight="1">
      <c r="A17" s="11">
        <v>1</v>
      </c>
      <c r="B17" s="10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0">
        <v>14</v>
      </c>
      <c r="O17" s="11">
        <v>15</v>
      </c>
      <c r="P17" s="10">
        <v>16</v>
      </c>
      <c r="Q17" s="10">
        <v>17</v>
      </c>
      <c r="R17" s="10">
        <v>18</v>
      </c>
      <c r="S17" s="10">
        <v>19</v>
      </c>
    </row>
    <row r="18" spans="1:26" ht="94.5" customHeight="1">
      <c r="A18" s="12"/>
      <c r="B18" s="13" t="s">
        <v>111</v>
      </c>
      <c r="C18" s="14">
        <f t="shared" ref="C18:S18" si="0">SUM(C19,C60)</f>
        <v>178</v>
      </c>
      <c r="D18" s="14">
        <f t="shared" si="0"/>
        <v>75</v>
      </c>
      <c r="E18" s="14">
        <f t="shared" si="0"/>
        <v>24</v>
      </c>
      <c r="F18" s="14">
        <f t="shared" si="0"/>
        <v>51</v>
      </c>
      <c r="G18" s="15">
        <f t="shared" si="0"/>
        <v>3272.0600000000009</v>
      </c>
      <c r="H18" s="15">
        <f t="shared" si="0"/>
        <v>1085.9000000000001</v>
      </c>
      <c r="I18" s="15">
        <f t="shared" si="0"/>
        <v>1499.1600000000005</v>
      </c>
      <c r="J18" s="15">
        <f t="shared" si="0"/>
        <v>107702880.85000002</v>
      </c>
      <c r="K18" s="15">
        <f t="shared" si="0"/>
        <v>102317736.8075</v>
      </c>
      <c r="L18" s="15">
        <f t="shared" si="0"/>
        <v>5385144.0425000004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U18" s="22"/>
      <c r="V18" s="22"/>
      <c r="W18" s="22"/>
      <c r="X18" s="22"/>
      <c r="Y18" s="22"/>
      <c r="Z18" s="22"/>
    </row>
    <row r="19" spans="1:26" ht="20.25">
      <c r="A19" s="12"/>
      <c r="B19" s="13" t="s">
        <v>26</v>
      </c>
      <c r="C19" s="14">
        <f t="shared" ref="C19:H19" si="1">SUM(C20:C58)</f>
        <v>92</v>
      </c>
      <c r="D19" s="14">
        <f t="shared" si="1"/>
        <v>39</v>
      </c>
      <c r="E19" s="14">
        <f t="shared" si="1"/>
        <v>24</v>
      </c>
      <c r="F19" s="14">
        <f t="shared" si="1"/>
        <v>15</v>
      </c>
      <c r="G19" s="15">
        <f t="shared" si="1"/>
        <v>1772.9000000000003</v>
      </c>
      <c r="H19" s="15">
        <f t="shared" si="1"/>
        <v>1085.9000000000001</v>
      </c>
      <c r="I19" s="15">
        <f>SUM(I59)</f>
        <v>0</v>
      </c>
      <c r="J19" s="25">
        <f>SUM(J20:J58)</f>
        <v>46145872.090000011</v>
      </c>
      <c r="K19" s="15">
        <f>SUM(K20:K58)</f>
        <v>43838578.485500015</v>
      </c>
      <c r="L19" s="15">
        <f>SUM(L20:L58)</f>
        <v>2307293.6045000008</v>
      </c>
      <c r="M19" s="15">
        <f>SUM(M20:M58)</f>
        <v>0</v>
      </c>
      <c r="N19" s="15">
        <f t="shared" ref="N19:S19" si="2">SUM(N59)</f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U19" s="22"/>
      <c r="V19" s="22"/>
      <c r="W19" s="22"/>
      <c r="X19" s="22"/>
      <c r="Y19" s="23"/>
      <c r="Z19" s="22"/>
    </row>
    <row r="20" spans="1:26" ht="40.5">
      <c r="A20" s="12">
        <v>1</v>
      </c>
      <c r="B20" s="13" t="s">
        <v>113</v>
      </c>
      <c r="C20" s="14">
        <v>3</v>
      </c>
      <c r="D20" s="14">
        <v>1</v>
      </c>
      <c r="E20" s="14">
        <v>0</v>
      </c>
      <c r="F20" s="14">
        <v>1</v>
      </c>
      <c r="G20" s="15">
        <v>35.299999999999997</v>
      </c>
      <c r="H20" s="15">
        <v>0</v>
      </c>
      <c r="I20" s="15">
        <v>35.299999999999997</v>
      </c>
      <c r="J20" s="15">
        <f>I20*27658</f>
        <v>976327.39999999991</v>
      </c>
      <c r="K20" s="15">
        <f>J20*95/100</f>
        <v>927511.0299999998</v>
      </c>
      <c r="L20" s="15">
        <f>J20*5/100</f>
        <v>48816.37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U20" s="23"/>
      <c r="V20" s="22"/>
      <c r="W20" s="22"/>
      <c r="X20" s="22"/>
      <c r="Y20" s="23"/>
      <c r="Z20" s="22"/>
    </row>
    <row r="21" spans="1:26" s="21" customFormat="1" ht="40.5">
      <c r="A21" s="12">
        <v>1</v>
      </c>
      <c r="B21" s="13" t="s">
        <v>85</v>
      </c>
      <c r="C21" s="14">
        <v>1</v>
      </c>
      <c r="D21" s="14">
        <v>1</v>
      </c>
      <c r="E21" s="14">
        <v>1</v>
      </c>
      <c r="F21" s="14">
        <v>0</v>
      </c>
      <c r="G21" s="15">
        <v>43</v>
      </c>
      <c r="H21" s="15">
        <v>43</v>
      </c>
      <c r="I21" s="15">
        <v>0</v>
      </c>
      <c r="J21" s="15">
        <f>H21*29529</f>
        <v>1269747</v>
      </c>
      <c r="K21" s="15">
        <f>J21*95/100</f>
        <v>1206259.6499999999</v>
      </c>
      <c r="L21" s="15">
        <f>J21*5/100</f>
        <v>63487.35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U21" s="23"/>
      <c r="V21" s="22"/>
      <c r="W21" s="22"/>
      <c r="X21" s="22"/>
      <c r="Y21" s="23"/>
      <c r="Z21" s="22"/>
    </row>
    <row r="22" spans="1:26" ht="40.5">
      <c r="A22" s="12">
        <v>2</v>
      </c>
      <c r="B22" s="13" t="s">
        <v>86</v>
      </c>
      <c r="C22" s="14">
        <v>1</v>
      </c>
      <c r="D22" s="14">
        <v>1</v>
      </c>
      <c r="E22" s="14">
        <v>1</v>
      </c>
      <c r="F22" s="14">
        <v>0</v>
      </c>
      <c r="G22" s="15">
        <v>48.2</v>
      </c>
      <c r="H22" s="15">
        <v>48.2</v>
      </c>
      <c r="I22" s="15">
        <v>0</v>
      </c>
      <c r="J22" s="15">
        <f>H22*29529</f>
        <v>1423297.8</v>
      </c>
      <c r="K22" s="15">
        <f t="shared" ref="K22:K58" si="3">J22*95/100</f>
        <v>1352132.91</v>
      </c>
      <c r="L22" s="15">
        <f t="shared" ref="L22:L58" si="4">J22*5/100</f>
        <v>71164.89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U22" s="22"/>
      <c r="V22" s="22"/>
      <c r="W22" s="22"/>
      <c r="X22" s="22"/>
      <c r="Y22" s="23"/>
      <c r="Z22" s="22"/>
    </row>
    <row r="23" spans="1:26" ht="40.5">
      <c r="A23" s="12">
        <v>3</v>
      </c>
      <c r="B23" s="13" t="s">
        <v>87</v>
      </c>
      <c r="C23" s="14">
        <v>3</v>
      </c>
      <c r="D23" s="14">
        <v>1</v>
      </c>
      <c r="E23" s="14">
        <v>1</v>
      </c>
      <c r="F23" s="14">
        <v>0</v>
      </c>
      <c r="G23" s="15">
        <v>48.6</v>
      </c>
      <c r="H23" s="15">
        <v>48.6</v>
      </c>
      <c r="I23" s="15">
        <v>0</v>
      </c>
      <c r="J23" s="15">
        <f t="shared" ref="J23:J58" si="5">H23*29529</f>
        <v>1435109.4000000001</v>
      </c>
      <c r="K23" s="15">
        <f t="shared" si="3"/>
        <v>1363353.93</v>
      </c>
      <c r="L23" s="15">
        <f t="shared" si="4"/>
        <v>71755.470000000016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U23" s="22"/>
      <c r="V23" s="22"/>
      <c r="W23" s="22"/>
      <c r="X23" s="22"/>
      <c r="Y23" s="23"/>
      <c r="Z23" s="22"/>
    </row>
    <row r="24" spans="1:26" ht="40.5">
      <c r="A24" s="12">
        <v>4</v>
      </c>
      <c r="B24" s="13" t="s">
        <v>88</v>
      </c>
      <c r="C24" s="14">
        <v>1</v>
      </c>
      <c r="D24" s="14">
        <v>1</v>
      </c>
      <c r="E24" s="14">
        <v>1</v>
      </c>
      <c r="F24" s="14">
        <v>0</v>
      </c>
      <c r="G24" s="15">
        <v>32.5</v>
      </c>
      <c r="H24" s="15">
        <v>32.5</v>
      </c>
      <c r="I24" s="15">
        <v>0</v>
      </c>
      <c r="J24" s="15">
        <f t="shared" si="5"/>
        <v>959692.5</v>
      </c>
      <c r="K24" s="15">
        <f t="shared" si="3"/>
        <v>911707.875</v>
      </c>
      <c r="L24" s="15">
        <f t="shared" si="4"/>
        <v>47984.625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U24" s="22"/>
      <c r="V24" s="22"/>
      <c r="W24" s="22"/>
      <c r="X24" s="22"/>
      <c r="Y24" s="23"/>
      <c r="Z24" s="22"/>
    </row>
    <row r="25" spans="1:26" ht="40.5">
      <c r="A25" s="12">
        <v>5</v>
      </c>
      <c r="B25" s="13" t="s">
        <v>89</v>
      </c>
      <c r="C25" s="14">
        <v>3</v>
      </c>
      <c r="D25" s="14">
        <v>1</v>
      </c>
      <c r="E25" s="14">
        <v>1</v>
      </c>
      <c r="F25" s="14">
        <v>0</v>
      </c>
      <c r="G25" s="15">
        <v>41.7</v>
      </c>
      <c r="H25" s="15">
        <v>41.7</v>
      </c>
      <c r="I25" s="15">
        <v>0</v>
      </c>
      <c r="J25" s="15">
        <f t="shared" si="5"/>
        <v>1231359.3</v>
      </c>
      <c r="K25" s="15">
        <f t="shared" si="3"/>
        <v>1169791.335</v>
      </c>
      <c r="L25" s="15">
        <f t="shared" si="4"/>
        <v>61567.964999999997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U25" s="22"/>
      <c r="V25" s="22"/>
      <c r="W25" s="22"/>
      <c r="X25" s="22"/>
      <c r="Y25" s="23"/>
      <c r="Z25" s="22"/>
    </row>
    <row r="26" spans="1:26" ht="40.5">
      <c r="A26" s="12">
        <v>6</v>
      </c>
      <c r="B26" s="13" t="s">
        <v>90</v>
      </c>
      <c r="C26" s="14">
        <v>3</v>
      </c>
      <c r="D26" s="14">
        <v>1</v>
      </c>
      <c r="E26" s="14">
        <v>1</v>
      </c>
      <c r="F26" s="14">
        <v>0</v>
      </c>
      <c r="G26" s="15">
        <v>19.2</v>
      </c>
      <c r="H26" s="15">
        <v>19.2</v>
      </c>
      <c r="I26" s="15">
        <v>0</v>
      </c>
      <c r="J26" s="15">
        <v>248416.15</v>
      </c>
      <c r="K26" s="15">
        <f t="shared" si="3"/>
        <v>235995.3425</v>
      </c>
      <c r="L26" s="15">
        <f t="shared" si="4"/>
        <v>12420.807500000001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U26" s="22"/>
      <c r="V26" s="22"/>
      <c r="W26" s="22"/>
      <c r="X26" s="22"/>
      <c r="Y26" s="23"/>
      <c r="Z26" s="22"/>
    </row>
    <row r="27" spans="1:26" ht="40.5">
      <c r="A27" s="12">
        <v>7</v>
      </c>
      <c r="B27" s="13" t="s">
        <v>91</v>
      </c>
      <c r="C27" s="14">
        <v>1</v>
      </c>
      <c r="D27" s="14">
        <v>1</v>
      </c>
      <c r="E27" s="14">
        <v>1</v>
      </c>
      <c r="F27" s="14">
        <v>0</v>
      </c>
      <c r="G27" s="15">
        <v>16.600000000000001</v>
      </c>
      <c r="H27" s="15">
        <v>16.600000000000001</v>
      </c>
      <c r="I27" s="15">
        <v>0</v>
      </c>
      <c r="J27" s="15">
        <f t="shared" si="5"/>
        <v>490181.4</v>
      </c>
      <c r="K27" s="15">
        <f t="shared" si="3"/>
        <v>465672.33</v>
      </c>
      <c r="L27" s="15">
        <f t="shared" si="4"/>
        <v>24509.07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U27" s="22"/>
      <c r="V27" s="22"/>
      <c r="W27" s="22"/>
      <c r="X27" s="22"/>
      <c r="Y27" s="23"/>
      <c r="Z27" s="22"/>
    </row>
    <row r="28" spans="1:26" ht="40.5">
      <c r="A28" s="12">
        <v>8</v>
      </c>
      <c r="B28" s="13" t="s">
        <v>92</v>
      </c>
      <c r="C28" s="14">
        <v>1</v>
      </c>
      <c r="D28" s="14">
        <v>1</v>
      </c>
      <c r="E28" s="14">
        <v>1</v>
      </c>
      <c r="F28" s="14">
        <v>0</v>
      </c>
      <c r="G28" s="15">
        <v>33.4</v>
      </c>
      <c r="H28" s="15">
        <v>33.4</v>
      </c>
      <c r="I28" s="15">
        <v>0</v>
      </c>
      <c r="J28" s="15">
        <f t="shared" si="5"/>
        <v>986268.6</v>
      </c>
      <c r="K28" s="15">
        <f t="shared" si="3"/>
        <v>936955.17</v>
      </c>
      <c r="L28" s="15">
        <f t="shared" si="4"/>
        <v>49313.43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U28" s="22"/>
      <c r="V28" s="22"/>
      <c r="W28" s="22"/>
      <c r="X28" s="22"/>
      <c r="Y28" s="23"/>
      <c r="Z28" s="22"/>
    </row>
    <row r="29" spans="1:26" ht="40.5">
      <c r="A29" s="12">
        <v>9</v>
      </c>
      <c r="B29" s="13" t="s">
        <v>93</v>
      </c>
      <c r="C29" s="14">
        <v>1</v>
      </c>
      <c r="D29" s="14">
        <v>1</v>
      </c>
      <c r="E29" s="14">
        <v>1</v>
      </c>
      <c r="F29" s="14">
        <v>0</v>
      </c>
      <c r="G29" s="15">
        <v>46.2</v>
      </c>
      <c r="H29" s="15">
        <v>46.2</v>
      </c>
      <c r="I29" s="15">
        <v>0</v>
      </c>
      <c r="J29" s="15">
        <f t="shared" si="5"/>
        <v>1364239.8</v>
      </c>
      <c r="K29" s="15">
        <f t="shared" si="3"/>
        <v>1296027.81</v>
      </c>
      <c r="L29" s="15">
        <f t="shared" si="4"/>
        <v>68211.990000000005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U29" s="22"/>
      <c r="V29" s="22"/>
      <c r="W29" s="22"/>
      <c r="X29" s="22"/>
      <c r="Y29" s="23"/>
      <c r="Z29" s="22"/>
    </row>
    <row r="30" spans="1:26" ht="40.5">
      <c r="A30" s="12">
        <v>10</v>
      </c>
      <c r="B30" s="13" t="s">
        <v>94</v>
      </c>
      <c r="C30" s="14">
        <v>1</v>
      </c>
      <c r="D30" s="14">
        <v>1</v>
      </c>
      <c r="E30" s="14">
        <v>1</v>
      </c>
      <c r="F30" s="14">
        <v>0</v>
      </c>
      <c r="G30" s="15">
        <v>61.1</v>
      </c>
      <c r="H30" s="15">
        <v>61.1</v>
      </c>
      <c r="I30" s="15">
        <v>0</v>
      </c>
      <c r="J30" s="15">
        <f t="shared" si="5"/>
        <v>1804221.9000000001</v>
      </c>
      <c r="K30" s="15">
        <f t="shared" si="3"/>
        <v>1714010.8049999999</v>
      </c>
      <c r="L30" s="15">
        <f t="shared" si="4"/>
        <v>90211.095000000001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U30" s="22"/>
      <c r="V30" s="22"/>
      <c r="W30" s="22"/>
      <c r="X30" s="22"/>
      <c r="Y30" s="23"/>
      <c r="Z30" s="22"/>
    </row>
    <row r="31" spans="1:26" ht="40.5">
      <c r="A31" s="12">
        <v>11</v>
      </c>
      <c r="B31" s="13" t="s">
        <v>95</v>
      </c>
      <c r="C31" s="14">
        <v>2</v>
      </c>
      <c r="D31" s="14">
        <v>1</v>
      </c>
      <c r="E31" s="14">
        <v>1</v>
      </c>
      <c r="F31" s="14">
        <v>0</v>
      </c>
      <c r="G31" s="15">
        <v>47.2</v>
      </c>
      <c r="H31" s="15">
        <v>47.2</v>
      </c>
      <c r="I31" s="15">
        <v>0</v>
      </c>
      <c r="J31" s="15">
        <f t="shared" si="5"/>
        <v>1393768.8</v>
      </c>
      <c r="K31" s="15">
        <f t="shared" si="3"/>
        <v>1324080.3600000001</v>
      </c>
      <c r="L31" s="15">
        <f t="shared" si="4"/>
        <v>69688.44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U31" s="22"/>
      <c r="V31" s="22"/>
      <c r="W31" s="22"/>
      <c r="X31" s="22"/>
      <c r="Y31" s="23"/>
      <c r="Z31" s="22"/>
    </row>
    <row r="32" spans="1:26" s="21" customFormat="1" ht="40.5">
      <c r="A32" s="12">
        <v>28</v>
      </c>
      <c r="B32" s="13" t="s">
        <v>56</v>
      </c>
      <c r="C32" s="14">
        <v>3</v>
      </c>
      <c r="D32" s="14">
        <v>1</v>
      </c>
      <c r="E32" s="14">
        <v>0</v>
      </c>
      <c r="F32" s="14">
        <v>1</v>
      </c>
      <c r="G32" s="15">
        <v>37</v>
      </c>
      <c r="H32" s="14">
        <v>0</v>
      </c>
      <c r="I32" s="15">
        <v>37</v>
      </c>
      <c r="J32" s="15">
        <f>G32*27658</f>
        <v>1023346</v>
      </c>
      <c r="K32" s="16">
        <f t="shared" si="3"/>
        <v>972178.7</v>
      </c>
      <c r="L32" s="15">
        <f t="shared" si="4"/>
        <v>51167.3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U32" s="22"/>
      <c r="V32" s="22"/>
      <c r="W32" s="22"/>
      <c r="X32" s="22"/>
      <c r="Y32" s="22"/>
      <c r="Z32" s="22"/>
    </row>
    <row r="33" spans="1:26" s="21" customFormat="1" ht="40.5">
      <c r="A33" s="12">
        <v>29</v>
      </c>
      <c r="B33" s="13" t="s">
        <v>57</v>
      </c>
      <c r="C33" s="14">
        <v>3</v>
      </c>
      <c r="D33" s="14">
        <v>1</v>
      </c>
      <c r="E33" s="14">
        <v>0</v>
      </c>
      <c r="F33" s="14">
        <v>1</v>
      </c>
      <c r="G33" s="15">
        <v>45</v>
      </c>
      <c r="H33" s="14">
        <v>0</v>
      </c>
      <c r="I33" s="15">
        <v>45</v>
      </c>
      <c r="J33" s="15">
        <f>G33*27658</f>
        <v>1244610</v>
      </c>
      <c r="K33" s="16">
        <f t="shared" si="3"/>
        <v>1182379.5</v>
      </c>
      <c r="L33" s="15">
        <f t="shared" si="4"/>
        <v>62230.5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U33" s="22"/>
      <c r="V33" s="22"/>
      <c r="W33" s="22"/>
      <c r="X33" s="22"/>
      <c r="Y33" s="22"/>
      <c r="Z33" s="22"/>
    </row>
    <row r="34" spans="1:26" ht="40.5">
      <c r="A34" s="12">
        <v>12</v>
      </c>
      <c r="B34" s="13" t="s">
        <v>96</v>
      </c>
      <c r="C34" s="14">
        <v>5</v>
      </c>
      <c r="D34" s="14">
        <v>1</v>
      </c>
      <c r="E34" s="14">
        <v>1</v>
      </c>
      <c r="F34" s="14">
        <v>0</v>
      </c>
      <c r="G34" s="15">
        <v>61.6</v>
      </c>
      <c r="H34" s="15">
        <v>61.6</v>
      </c>
      <c r="I34" s="15">
        <v>0</v>
      </c>
      <c r="J34" s="15">
        <v>498352.78</v>
      </c>
      <c r="K34" s="15">
        <f t="shared" si="3"/>
        <v>473435.141</v>
      </c>
      <c r="L34" s="15">
        <f t="shared" si="4"/>
        <v>24917.639000000003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U34" s="22"/>
      <c r="V34" s="22"/>
      <c r="W34" s="22"/>
      <c r="X34" s="22"/>
      <c r="Y34" s="23"/>
      <c r="Z34" s="22"/>
    </row>
    <row r="35" spans="1:26" ht="40.5">
      <c r="A35" s="12">
        <v>13</v>
      </c>
      <c r="B35" s="13" t="s">
        <v>97</v>
      </c>
      <c r="C35" s="14">
        <v>7</v>
      </c>
      <c r="D35" s="14">
        <v>1</v>
      </c>
      <c r="E35" s="14">
        <v>1</v>
      </c>
      <c r="F35" s="14">
        <v>0</v>
      </c>
      <c r="G35" s="15">
        <v>48.3</v>
      </c>
      <c r="H35" s="15">
        <v>48.3</v>
      </c>
      <c r="I35" s="15">
        <v>0</v>
      </c>
      <c r="J35" s="15">
        <f t="shared" si="5"/>
        <v>1426250.7</v>
      </c>
      <c r="K35" s="15">
        <f t="shared" si="3"/>
        <v>1354938.165</v>
      </c>
      <c r="L35" s="15">
        <f t="shared" si="4"/>
        <v>71312.535000000003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U35" s="22"/>
      <c r="V35" s="22"/>
      <c r="W35" s="22"/>
      <c r="X35" s="22"/>
      <c r="Y35" s="23"/>
      <c r="Z35" s="22"/>
    </row>
    <row r="36" spans="1:26" ht="40.5">
      <c r="A36" s="12">
        <v>14</v>
      </c>
      <c r="B36" s="13" t="s">
        <v>98</v>
      </c>
      <c r="C36" s="14">
        <v>1</v>
      </c>
      <c r="D36" s="14">
        <v>1</v>
      </c>
      <c r="E36" s="14">
        <v>1</v>
      </c>
      <c r="F36" s="14">
        <v>0</v>
      </c>
      <c r="G36" s="15">
        <v>46.7</v>
      </c>
      <c r="H36" s="15">
        <v>46.7</v>
      </c>
      <c r="I36" s="15">
        <v>0</v>
      </c>
      <c r="J36" s="15">
        <v>420164.9</v>
      </c>
      <c r="K36" s="15">
        <f t="shared" si="3"/>
        <v>399156.65500000003</v>
      </c>
      <c r="L36" s="15">
        <f t="shared" si="4"/>
        <v>21008.244999999999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U36" s="22"/>
      <c r="V36" s="22"/>
      <c r="W36" s="22"/>
      <c r="X36" s="22"/>
      <c r="Y36" s="23"/>
      <c r="Z36" s="22"/>
    </row>
    <row r="37" spans="1:26" ht="60.75">
      <c r="A37" s="12">
        <v>15</v>
      </c>
      <c r="B37" s="13" t="s">
        <v>99</v>
      </c>
      <c r="C37" s="14">
        <v>2</v>
      </c>
      <c r="D37" s="14">
        <v>1</v>
      </c>
      <c r="E37" s="14">
        <v>1</v>
      </c>
      <c r="F37" s="14">
        <v>0</v>
      </c>
      <c r="G37" s="15">
        <v>39.5</v>
      </c>
      <c r="H37" s="15">
        <v>39.5</v>
      </c>
      <c r="I37" s="15">
        <v>0</v>
      </c>
      <c r="J37" s="15">
        <f t="shared" si="5"/>
        <v>1166395.5</v>
      </c>
      <c r="K37" s="15">
        <f t="shared" si="3"/>
        <v>1108075.7250000001</v>
      </c>
      <c r="L37" s="15">
        <f t="shared" si="4"/>
        <v>58319.775000000001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U37" s="22"/>
      <c r="V37" s="22"/>
      <c r="W37" s="22"/>
      <c r="X37" s="22"/>
      <c r="Y37" s="23"/>
      <c r="Z37" s="22"/>
    </row>
    <row r="38" spans="1:26" ht="60.75">
      <c r="A38" s="12">
        <v>16</v>
      </c>
      <c r="B38" s="13" t="s">
        <v>100</v>
      </c>
      <c r="C38" s="14">
        <v>4</v>
      </c>
      <c r="D38" s="14">
        <v>1</v>
      </c>
      <c r="E38" s="14">
        <v>1</v>
      </c>
      <c r="F38" s="14">
        <v>0</v>
      </c>
      <c r="G38" s="15">
        <v>79.5</v>
      </c>
      <c r="H38" s="15">
        <v>79.5</v>
      </c>
      <c r="I38" s="15">
        <v>0</v>
      </c>
      <c r="J38" s="15">
        <f t="shared" si="5"/>
        <v>2347555.5</v>
      </c>
      <c r="K38" s="15">
        <f t="shared" si="3"/>
        <v>2230177.7250000001</v>
      </c>
      <c r="L38" s="15">
        <f t="shared" si="4"/>
        <v>117377.77499999999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U38" s="22"/>
      <c r="V38" s="22"/>
      <c r="W38" s="22"/>
      <c r="X38" s="22"/>
      <c r="Y38" s="23"/>
      <c r="Z38" s="22"/>
    </row>
    <row r="39" spans="1:26" s="21" customFormat="1" ht="60.75">
      <c r="A39" s="12">
        <v>32</v>
      </c>
      <c r="B39" s="13" t="s">
        <v>60</v>
      </c>
      <c r="C39" s="14">
        <v>4</v>
      </c>
      <c r="D39" s="14">
        <v>1</v>
      </c>
      <c r="E39" s="14">
        <v>0</v>
      </c>
      <c r="F39" s="14">
        <v>1</v>
      </c>
      <c r="G39" s="15">
        <v>51.9</v>
      </c>
      <c r="H39" s="14">
        <v>0</v>
      </c>
      <c r="I39" s="15">
        <v>51.9</v>
      </c>
      <c r="J39" s="15">
        <f>G39*27658</f>
        <v>1435450.2</v>
      </c>
      <c r="K39" s="16">
        <f t="shared" si="3"/>
        <v>1363677.69</v>
      </c>
      <c r="L39" s="15">
        <f t="shared" si="4"/>
        <v>71772.509999999995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U39" s="22"/>
      <c r="V39" s="22"/>
      <c r="W39" s="22"/>
      <c r="X39" s="22"/>
      <c r="Y39" s="22"/>
      <c r="Z39" s="22"/>
    </row>
    <row r="40" spans="1:26" ht="40.5">
      <c r="A40" s="12">
        <v>17</v>
      </c>
      <c r="B40" s="13" t="s">
        <v>101</v>
      </c>
      <c r="C40" s="14">
        <v>1</v>
      </c>
      <c r="D40" s="14">
        <v>1</v>
      </c>
      <c r="E40" s="14">
        <v>1</v>
      </c>
      <c r="F40" s="14">
        <v>0</v>
      </c>
      <c r="G40" s="15">
        <v>46.2</v>
      </c>
      <c r="H40" s="15">
        <v>46.2</v>
      </c>
      <c r="I40" s="15">
        <v>0</v>
      </c>
      <c r="J40" s="15">
        <v>416857.46</v>
      </c>
      <c r="K40" s="15">
        <f t="shared" si="3"/>
        <v>396014.58700000006</v>
      </c>
      <c r="L40" s="15">
        <f t="shared" si="4"/>
        <v>20842.873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U40" s="22"/>
      <c r="V40" s="22"/>
      <c r="W40" s="22"/>
      <c r="X40" s="22"/>
      <c r="Y40" s="23"/>
      <c r="Z40" s="22"/>
    </row>
    <row r="41" spans="1:26" s="21" customFormat="1" ht="40.5">
      <c r="A41" s="12">
        <v>35</v>
      </c>
      <c r="B41" s="13" t="s">
        <v>63</v>
      </c>
      <c r="C41" s="14">
        <v>2</v>
      </c>
      <c r="D41" s="14">
        <v>1</v>
      </c>
      <c r="E41" s="14">
        <v>0</v>
      </c>
      <c r="F41" s="14">
        <v>1</v>
      </c>
      <c r="G41" s="15">
        <v>48.9</v>
      </c>
      <c r="H41" s="14">
        <v>0</v>
      </c>
      <c r="I41" s="15">
        <v>48.9</v>
      </c>
      <c r="J41" s="15">
        <f>G41*27658</f>
        <v>1352476.2</v>
      </c>
      <c r="K41" s="16">
        <f t="shared" si="3"/>
        <v>1284852.3899999999</v>
      </c>
      <c r="L41" s="15">
        <f t="shared" si="4"/>
        <v>67623.81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U41" s="22"/>
      <c r="V41" s="22"/>
      <c r="W41" s="22"/>
      <c r="X41" s="22"/>
      <c r="Y41" s="22"/>
      <c r="Z41" s="22"/>
    </row>
    <row r="42" spans="1:26" ht="40.5">
      <c r="A42" s="12">
        <v>18</v>
      </c>
      <c r="B42" s="13" t="s">
        <v>102</v>
      </c>
      <c r="C42" s="14">
        <v>6</v>
      </c>
      <c r="D42" s="14">
        <v>1</v>
      </c>
      <c r="E42" s="14">
        <v>1</v>
      </c>
      <c r="F42" s="14">
        <v>0</v>
      </c>
      <c r="G42" s="15">
        <v>70</v>
      </c>
      <c r="H42" s="15">
        <v>70</v>
      </c>
      <c r="I42" s="15">
        <v>0</v>
      </c>
      <c r="J42" s="15">
        <f t="shared" si="5"/>
        <v>2067030</v>
      </c>
      <c r="K42" s="15">
        <f t="shared" si="3"/>
        <v>1963678.5</v>
      </c>
      <c r="L42" s="15">
        <f t="shared" si="4"/>
        <v>103351.5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U42" s="22"/>
      <c r="V42" s="22"/>
      <c r="W42" s="22"/>
      <c r="X42" s="22"/>
      <c r="Y42" s="23"/>
      <c r="Z42" s="22"/>
    </row>
    <row r="43" spans="1:26" ht="40.5">
      <c r="A43" s="12">
        <v>19</v>
      </c>
      <c r="B43" s="13" t="s">
        <v>103</v>
      </c>
      <c r="C43" s="14">
        <v>2</v>
      </c>
      <c r="D43" s="14">
        <v>1</v>
      </c>
      <c r="E43" s="14">
        <v>1</v>
      </c>
      <c r="F43" s="14">
        <v>0</v>
      </c>
      <c r="G43" s="15">
        <v>46</v>
      </c>
      <c r="H43" s="15">
        <v>46</v>
      </c>
      <c r="I43" s="15">
        <v>0</v>
      </c>
      <c r="J43" s="15">
        <f t="shared" si="5"/>
        <v>1358334</v>
      </c>
      <c r="K43" s="15">
        <f t="shared" si="3"/>
        <v>1290417.3</v>
      </c>
      <c r="L43" s="15">
        <f t="shared" si="4"/>
        <v>67916.7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U43" s="22"/>
      <c r="V43" s="22"/>
      <c r="W43" s="22"/>
      <c r="X43" s="22"/>
      <c r="Y43" s="23"/>
      <c r="Z43" s="22"/>
    </row>
    <row r="44" spans="1:26" s="21" customFormat="1" ht="40.5">
      <c r="A44" s="12">
        <v>42</v>
      </c>
      <c r="B44" s="13" t="s">
        <v>70</v>
      </c>
      <c r="C44" s="14">
        <v>3</v>
      </c>
      <c r="D44" s="14">
        <v>1</v>
      </c>
      <c r="E44" s="14">
        <v>0</v>
      </c>
      <c r="F44" s="14">
        <v>1</v>
      </c>
      <c r="G44" s="15">
        <v>46.1</v>
      </c>
      <c r="H44" s="14">
        <v>0</v>
      </c>
      <c r="I44" s="15">
        <v>46.1</v>
      </c>
      <c r="J44" s="15">
        <f>G44*27658</f>
        <v>1275033.8</v>
      </c>
      <c r="K44" s="16">
        <f t="shared" si="3"/>
        <v>1211282.1100000001</v>
      </c>
      <c r="L44" s="15">
        <f t="shared" si="4"/>
        <v>63751.69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U44" s="22"/>
      <c r="V44" s="22"/>
      <c r="W44" s="22"/>
      <c r="X44" s="22"/>
      <c r="Y44" s="22"/>
      <c r="Z44" s="22"/>
    </row>
    <row r="45" spans="1:26" s="21" customFormat="1" ht="40.5">
      <c r="A45" s="12">
        <v>46</v>
      </c>
      <c r="B45" s="13" t="s">
        <v>73</v>
      </c>
      <c r="C45" s="14">
        <v>2</v>
      </c>
      <c r="D45" s="14">
        <v>1</v>
      </c>
      <c r="E45" s="14">
        <v>0</v>
      </c>
      <c r="F45" s="14">
        <v>1</v>
      </c>
      <c r="G45" s="15">
        <v>47.5</v>
      </c>
      <c r="H45" s="14">
        <v>0</v>
      </c>
      <c r="I45" s="15">
        <v>47.5</v>
      </c>
      <c r="J45" s="15">
        <f t="shared" ref="J45:J46" si="6">G45*27658</f>
        <v>1313755</v>
      </c>
      <c r="K45" s="16">
        <f t="shared" si="3"/>
        <v>1248067.25</v>
      </c>
      <c r="L45" s="15">
        <f t="shared" si="4"/>
        <v>65687.75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U45" s="22"/>
      <c r="V45" s="22"/>
      <c r="W45" s="22"/>
      <c r="X45" s="22"/>
      <c r="Y45" s="22"/>
      <c r="Z45" s="22"/>
    </row>
    <row r="46" spans="1:26" s="21" customFormat="1" ht="40.5">
      <c r="A46" s="12">
        <v>47</v>
      </c>
      <c r="B46" s="13" t="s">
        <v>74</v>
      </c>
      <c r="C46" s="14">
        <v>2</v>
      </c>
      <c r="D46" s="14">
        <v>1</v>
      </c>
      <c r="E46" s="14">
        <v>0</v>
      </c>
      <c r="F46" s="14">
        <v>1</v>
      </c>
      <c r="G46" s="15">
        <v>46.9</v>
      </c>
      <c r="H46" s="14">
        <v>0</v>
      </c>
      <c r="I46" s="15">
        <v>46.9</v>
      </c>
      <c r="J46" s="15">
        <f t="shared" si="6"/>
        <v>1297160.2</v>
      </c>
      <c r="K46" s="16">
        <f t="shared" si="3"/>
        <v>1232302.19</v>
      </c>
      <c r="L46" s="15">
        <f t="shared" si="4"/>
        <v>64858.01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U46" s="22"/>
      <c r="V46" s="22"/>
      <c r="W46" s="22"/>
      <c r="X46" s="22"/>
      <c r="Y46" s="22"/>
      <c r="Z46" s="22"/>
    </row>
    <row r="47" spans="1:26" s="21" customFormat="1" ht="40.5">
      <c r="A47" s="12">
        <v>38</v>
      </c>
      <c r="B47" s="13" t="s">
        <v>66</v>
      </c>
      <c r="C47" s="14">
        <v>2</v>
      </c>
      <c r="D47" s="14">
        <v>1</v>
      </c>
      <c r="E47" s="14">
        <v>0</v>
      </c>
      <c r="F47" s="14">
        <v>1</v>
      </c>
      <c r="G47" s="15">
        <v>42.7</v>
      </c>
      <c r="H47" s="14">
        <v>0</v>
      </c>
      <c r="I47" s="15">
        <v>42.7</v>
      </c>
      <c r="J47" s="15">
        <f>G47*27658</f>
        <v>1180996.6000000001</v>
      </c>
      <c r="K47" s="16">
        <f t="shared" si="3"/>
        <v>1121946.7700000003</v>
      </c>
      <c r="L47" s="15">
        <f t="shared" si="4"/>
        <v>59049.83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U47" s="22"/>
      <c r="V47" s="22"/>
      <c r="W47" s="22"/>
      <c r="X47" s="22"/>
      <c r="Y47" s="22"/>
      <c r="Z47" s="22"/>
    </row>
    <row r="48" spans="1:26" s="21" customFormat="1" ht="60.75">
      <c r="A48" s="12">
        <v>4</v>
      </c>
      <c r="B48" s="13" t="s">
        <v>34</v>
      </c>
      <c r="C48" s="14">
        <v>2</v>
      </c>
      <c r="D48" s="14">
        <v>1</v>
      </c>
      <c r="E48" s="14">
        <v>0</v>
      </c>
      <c r="F48" s="14">
        <v>1</v>
      </c>
      <c r="G48" s="15">
        <v>45.8</v>
      </c>
      <c r="H48" s="14">
        <v>0</v>
      </c>
      <c r="I48" s="15">
        <v>45.8</v>
      </c>
      <c r="J48" s="15">
        <f>G48*27658</f>
        <v>1266736.3999999999</v>
      </c>
      <c r="K48" s="15">
        <f t="shared" si="3"/>
        <v>1203399.5799999998</v>
      </c>
      <c r="L48" s="15">
        <f t="shared" si="4"/>
        <v>63336.82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U48" s="22"/>
      <c r="V48" s="22"/>
      <c r="W48" s="22"/>
      <c r="X48" s="22"/>
      <c r="Y48" s="22"/>
      <c r="Z48" s="22"/>
    </row>
    <row r="49" spans="1:26" s="21" customFormat="1" ht="60.75">
      <c r="A49" s="12">
        <v>3</v>
      </c>
      <c r="B49" s="13" t="s">
        <v>109</v>
      </c>
      <c r="C49" s="14">
        <v>2</v>
      </c>
      <c r="D49" s="14">
        <v>1</v>
      </c>
      <c r="E49" s="14">
        <v>0</v>
      </c>
      <c r="F49" s="14">
        <v>1</v>
      </c>
      <c r="G49" s="15">
        <v>48.2</v>
      </c>
      <c r="H49" s="14">
        <v>0</v>
      </c>
      <c r="I49" s="15">
        <v>48.2</v>
      </c>
      <c r="J49" s="15">
        <f>G49*27658</f>
        <v>1333115.6000000001</v>
      </c>
      <c r="K49" s="15">
        <f t="shared" si="3"/>
        <v>1266459.82</v>
      </c>
      <c r="L49" s="15">
        <f t="shared" si="4"/>
        <v>66655.78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U49" s="22"/>
      <c r="V49" s="22"/>
      <c r="W49" s="22"/>
      <c r="X49" s="22"/>
      <c r="Y49" s="22"/>
      <c r="Z49" s="22"/>
    </row>
    <row r="50" spans="1:26" s="21" customFormat="1" ht="60.75">
      <c r="A50" s="12">
        <v>9</v>
      </c>
      <c r="B50" s="13" t="s">
        <v>38</v>
      </c>
      <c r="C50" s="14">
        <v>1</v>
      </c>
      <c r="D50" s="14">
        <v>1</v>
      </c>
      <c r="E50" s="14">
        <v>0</v>
      </c>
      <c r="F50" s="14">
        <v>1</v>
      </c>
      <c r="G50" s="15">
        <v>46.5</v>
      </c>
      <c r="H50" s="14">
        <v>0</v>
      </c>
      <c r="I50" s="15">
        <v>46.5</v>
      </c>
      <c r="J50" s="15">
        <f>G50*27658</f>
        <v>1286097</v>
      </c>
      <c r="K50" s="16">
        <f t="shared" si="3"/>
        <v>1221792.1499999999</v>
      </c>
      <c r="L50" s="15">
        <f t="shared" si="4"/>
        <v>64304.85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U50" s="22"/>
      <c r="V50" s="22"/>
      <c r="W50" s="22"/>
      <c r="X50" s="22"/>
      <c r="Y50" s="22"/>
      <c r="Z50" s="22"/>
    </row>
    <row r="51" spans="1:26" s="21" customFormat="1" ht="60.75">
      <c r="A51" s="12">
        <v>1</v>
      </c>
      <c r="B51" s="13" t="s">
        <v>32</v>
      </c>
      <c r="C51" s="14">
        <v>1</v>
      </c>
      <c r="D51" s="14">
        <v>1</v>
      </c>
      <c r="E51" s="14">
        <v>0</v>
      </c>
      <c r="F51" s="14">
        <v>1</v>
      </c>
      <c r="G51" s="15">
        <v>47.5</v>
      </c>
      <c r="H51" s="14">
        <v>0</v>
      </c>
      <c r="I51" s="15">
        <v>47.5</v>
      </c>
      <c r="J51" s="15">
        <f t="shared" ref="J51:J52" si="7">G51*27658</f>
        <v>1313755</v>
      </c>
      <c r="K51" s="16">
        <f>J51*95/100</f>
        <v>1248067.25</v>
      </c>
      <c r="L51" s="15">
        <f>J51*5/100</f>
        <v>65687.75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U51" s="22"/>
      <c r="V51" s="22"/>
      <c r="W51" s="22"/>
      <c r="X51" s="22"/>
      <c r="Y51" s="22"/>
      <c r="Z51" s="22"/>
    </row>
    <row r="52" spans="1:26" s="21" customFormat="1" ht="60.75">
      <c r="A52" s="12">
        <v>2</v>
      </c>
      <c r="B52" s="13" t="s">
        <v>33</v>
      </c>
      <c r="C52" s="14">
        <v>1</v>
      </c>
      <c r="D52" s="14">
        <v>1</v>
      </c>
      <c r="E52" s="14">
        <v>0</v>
      </c>
      <c r="F52" s="14">
        <v>1</v>
      </c>
      <c r="G52" s="15">
        <v>47.5</v>
      </c>
      <c r="H52" s="14">
        <v>0</v>
      </c>
      <c r="I52" s="15">
        <v>47.5</v>
      </c>
      <c r="J52" s="15">
        <f t="shared" si="7"/>
        <v>1313755</v>
      </c>
      <c r="K52" s="16">
        <f>J52*95/100</f>
        <v>1248067.25</v>
      </c>
      <c r="L52" s="15">
        <f>J52*5/100</f>
        <v>65687.75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U52" s="22"/>
      <c r="V52" s="22"/>
      <c r="W52" s="22"/>
      <c r="X52" s="22"/>
      <c r="Y52" s="22"/>
      <c r="Z52" s="22"/>
    </row>
    <row r="53" spans="1:26" ht="60.75">
      <c r="A53" s="12">
        <v>20</v>
      </c>
      <c r="B53" s="13" t="s">
        <v>104</v>
      </c>
      <c r="C53" s="14">
        <v>2</v>
      </c>
      <c r="D53" s="14">
        <v>1</v>
      </c>
      <c r="E53" s="14">
        <v>1</v>
      </c>
      <c r="F53" s="14">
        <v>0</v>
      </c>
      <c r="G53" s="15">
        <v>38.4</v>
      </c>
      <c r="H53" s="15">
        <v>38.4</v>
      </c>
      <c r="I53" s="15">
        <v>0</v>
      </c>
      <c r="J53" s="15">
        <v>377961.96</v>
      </c>
      <c r="K53" s="15">
        <f t="shared" si="3"/>
        <v>359063.86200000002</v>
      </c>
      <c r="L53" s="15">
        <f t="shared" si="4"/>
        <v>18898.098000000002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U53" s="22"/>
      <c r="V53" s="22"/>
      <c r="W53" s="22"/>
      <c r="X53" s="22"/>
      <c r="Y53" s="23"/>
      <c r="Z53" s="22"/>
    </row>
    <row r="54" spans="1:26" s="21" customFormat="1" ht="60.75">
      <c r="A54" s="12">
        <v>49</v>
      </c>
      <c r="B54" s="13" t="s">
        <v>76</v>
      </c>
      <c r="C54" s="14">
        <v>3</v>
      </c>
      <c r="D54" s="14">
        <v>1</v>
      </c>
      <c r="E54" s="14">
        <v>0</v>
      </c>
      <c r="F54" s="14">
        <v>1</v>
      </c>
      <c r="G54" s="15">
        <v>50.2</v>
      </c>
      <c r="H54" s="14">
        <v>0</v>
      </c>
      <c r="I54" s="15">
        <v>50.2</v>
      </c>
      <c r="J54" s="15">
        <f>G54*27658</f>
        <v>1388431.6</v>
      </c>
      <c r="K54" s="16">
        <f t="shared" si="3"/>
        <v>1319010.0200000003</v>
      </c>
      <c r="L54" s="15">
        <f t="shared" si="4"/>
        <v>69421.58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U54" s="22"/>
      <c r="V54" s="22"/>
      <c r="W54" s="22"/>
      <c r="X54" s="22"/>
      <c r="Y54" s="22"/>
      <c r="Z54" s="22"/>
    </row>
    <row r="55" spans="1:26" ht="60.75">
      <c r="A55" s="12">
        <v>21</v>
      </c>
      <c r="B55" s="13" t="s">
        <v>105</v>
      </c>
      <c r="C55" s="14">
        <v>2</v>
      </c>
      <c r="D55" s="14">
        <v>1</v>
      </c>
      <c r="E55" s="14">
        <v>1</v>
      </c>
      <c r="F55" s="14">
        <v>0</v>
      </c>
      <c r="G55" s="15">
        <v>42.9</v>
      </c>
      <c r="H55" s="15">
        <v>42.9</v>
      </c>
      <c r="I55" s="15">
        <v>0</v>
      </c>
      <c r="J55" s="15">
        <f t="shared" si="5"/>
        <v>1266794.0999999999</v>
      </c>
      <c r="K55" s="15">
        <f t="shared" si="3"/>
        <v>1203454.3949999998</v>
      </c>
      <c r="L55" s="15">
        <f t="shared" si="4"/>
        <v>63339.704999999987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U55" s="22"/>
      <c r="V55" s="22"/>
      <c r="W55" s="22"/>
      <c r="X55" s="22"/>
      <c r="Y55" s="23"/>
      <c r="Z55" s="22"/>
    </row>
    <row r="56" spans="1:26" ht="60.75">
      <c r="A56" s="12">
        <v>22</v>
      </c>
      <c r="B56" s="13" t="s">
        <v>106</v>
      </c>
      <c r="C56" s="14">
        <v>3</v>
      </c>
      <c r="D56" s="14">
        <v>1</v>
      </c>
      <c r="E56" s="14">
        <v>1</v>
      </c>
      <c r="F56" s="14">
        <v>0</v>
      </c>
      <c r="G56" s="15">
        <v>49.9</v>
      </c>
      <c r="H56" s="15">
        <v>49.9</v>
      </c>
      <c r="I56" s="15">
        <v>0</v>
      </c>
      <c r="J56" s="15">
        <v>1129442.24</v>
      </c>
      <c r="K56" s="15">
        <f t="shared" si="3"/>
        <v>1072970.128</v>
      </c>
      <c r="L56" s="15">
        <f t="shared" si="4"/>
        <v>56472.112000000001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U56" s="22"/>
      <c r="V56" s="22"/>
      <c r="W56" s="22"/>
      <c r="X56" s="22"/>
      <c r="Y56" s="23"/>
      <c r="Z56" s="22"/>
    </row>
    <row r="57" spans="1:26" ht="60.75">
      <c r="A57" s="12">
        <v>23</v>
      </c>
      <c r="B57" s="13" t="s">
        <v>107</v>
      </c>
      <c r="C57" s="14">
        <v>3</v>
      </c>
      <c r="D57" s="14">
        <v>1</v>
      </c>
      <c r="E57" s="14">
        <v>1</v>
      </c>
      <c r="F57" s="14">
        <v>0</v>
      </c>
      <c r="G57" s="15">
        <v>40.9</v>
      </c>
      <c r="H57" s="15">
        <v>40.9</v>
      </c>
      <c r="I57" s="15">
        <v>0</v>
      </c>
      <c r="J57" s="15">
        <v>932423.6</v>
      </c>
      <c r="K57" s="15">
        <f t="shared" si="3"/>
        <v>885802.42</v>
      </c>
      <c r="L57" s="15">
        <f t="shared" si="4"/>
        <v>46621.18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U57" s="22"/>
      <c r="V57" s="22"/>
      <c r="W57" s="22"/>
      <c r="X57" s="22"/>
      <c r="Y57" s="23"/>
      <c r="Z57" s="22"/>
    </row>
    <row r="58" spans="1:26" ht="60.75">
      <c r="A58" s="12">
        <v>24</v>
      </c>
      <c r="B58" s="13" t="s">
        <v>108</v>
      </c>
      <c r="C58" s="14">
        <v>2</v>
      </c>
      <c r="D58" s="14">
        <v>1</v>
      </c>
      <c r="E58" s="14">
        <v>1</v>
      </c>
      <c r="F58" s="14">
        <v>0</v>
      </c>
      <c r="G58" s="15">
        <v>38.299999999999997</v>
      </c>
      <c r="H58" s="15">
        <v>38.299999999999997</v>
      </c>
      <c r="I58" s="15">
        <v>0</v>
      </c>
      <c r="J58" s="15">
        <f t="shared" si="5"/>
        <v>1130960.7</v>
      </c>
      <c r="K58" s="15">
        <f t="shared" si="3"/>
        <v>1074412.665</v>
      </c>
      <c r="L58" s="15">
        <f t="shared" si="4"/>
        <v>56548.035000000003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U58" s="22"/>
      <c r="V58" s="22"/>
      <c r="W58" s="22"/>
      <c r="X58" s="22"/>
      <c r="Y58" s="23"/>
      <c r="Z58" s="22"/>
    </row>
    <row r="59" spans="1:26" ht="20.25">
      <c r="A59" s="12"/>
      <c r="B59" s="13" t="s">
        <v>28</v>
      </c>
      <c r="C59" s="14">
        <f>SUM(C20:C58)</f>
        <v>92</v>
      </c>
      <c r="D59" s="14">
        <f>E59+F59</f>
        <v>39</v>
      </c>
      <c r="E59" s="14">
        <f>SUM(E20:E58)</f>
        <v>24</v>
      </c>
      <c r="F59" s="14">
        <f>F19</f>
        <v>15</v>
      </c>
      <c r="G59" s="15">
        <f>H59+I59</f>
        <v>1085.9000000000001</v>
      </c>
      <c r="H59" s="15">
        <f>SUM(H20:H58)</f>
        <v>1085.9000000000001</v>
      </c>
      <c r="I59" s="15">
        <v>0</v>
      </c>
      <c r="J59" s="15">
        <f>K59+L59+M59</f>
        <v>46145872.090000018</v>
      </c>
      <c r="K59" s="15">
        <f>SUM(K20:K58)</f>
        <v>43838578.485500015</v>
      </c>
      <c r="L59" s="15">
        <f>SUM(L20:L58)</f>
        <v>2307293.6045000008</v>
      </c>
      <c r="M59" s="15">
        <v>0</v>
      </c>
      <c r="N59" s="15">
        <f>O59+P59</f>
        <v>0</v>
      </c>
      <c r="O59" s="15">
        <v>0</v>
      </c>
      <c r="P59" s="15">
        <v>0</v>
      </c>
      <c r="Q59" s="15">
        <f>R59+S59</f>
        <v>0</v>
      </c>
      <c r="R59" s="15">
        <v>0</v>
      </c>
      <c r="S59" s="15">
        <v>0</v>
      </c>
      <c r="U59" s="22"/>
      <c r="V59" s="22"/>
      <c r="W59" s="22"/>
      <c r="X59" s="22"/>
      <c r="Y59" s="22"/>
      <c r="Z59" s="22"/>
    </row>
    <row r="60" spans="1:26" ht="27.75" customHeight="1">
      <c r="A60" s="12"/>
      <c r="B60" s="24" t="s">
        <v>27</v>
      </c>
      <c r="C60" s="14">
        <f>SUM(C61:C96)</f>
        <v>86</v>
      </c>
      <c r="D60" s="14">
        <f t="shared" ref="D60:S60" si="8">SUM(D97)</f>
        <v>36</v>
      </c>
      <c r="E60" s="14">
        <f t="shared" si="8"/>
        <v>0</v>
      </c>
      <c r="F60" s="14">
        <f t="shared" si="8"/>
        <v>36</v>
      </c>
      <c r="G60" s="15">
        <f>SUM(G61:G96)</f>
        <v>1499.1600000000005</v>
      </c>
      <c r="H60" s="15">
        <f t="shared" si="8"/>
        <v>0</v>
      </c>
      <c r="I60" s="15">
        <f>SUM(I61:I96)</f>
        <v>1499.1600000000005</v>
      </c>
      <c r="J60" s="15">
        <f>SUM(J97)</f>
        <v>61557008.760000013</v>
      </c>
      <c r="K60" s="15">
        <f>SUM(K61:K96)</f>
        <v>58479158.321999997</v>
      </c>
      <c r="L60" s="15">
        <f>SUM(L61:L96)</f>
        <v>3077850.4380000001</v>
      </c>
      <c r="M60" s="15">
        <f t="shared" si="8"/>
        <v>0</v>
      </c>
      <c r="N60" s="15">
        <f t="shared" si="8"/>
        <v>0</v>
      </c>
      <c r="O60" s="15">
        <f t="shared" si="8"/>
        <v>0</v>
      </c>
      <c r="P60" s="15">
        <f t="shared" si="8"/>
        <v>0</v>
      </c>
      <c r="Q60" s="15">
        <f t="shared" si="8"/>
        <v>0</v>
      </c>
      <c r="R60" s="15">
        <f t="shared" si="8"/>
        <v>0</v>
      </c>
      <c r="S60" s="15">
        <f t="shared" si="8"/>
        <v>0</v>
      </c>
      <c r="U60" s="22"/>
      <c r="V60" s="22"/>
      <c r="W60" s="22"/>
      <c r="X60" s="22"/>
      <c r="Y60" s="22"/>
      <c r="Z60" s="22"/>
    </row>
    <row r="61" spans="1:26" ht="60.75">
      <c r="A61" s="12" t="s">
        <v>114</v>
      </c>
      <c r="B61" s="13" t="s">
        <v>35</v>
      </c>
      <c r="C61" s="14">
        <v>1</v>
      </c>
      <c r="D61" s="14">
        <v>1</v>
      </c>
      <c r="E61" s="14">
        <v>0</v>
      </c>
      <c r="F61" s="14">
        <v>1</v>
      </c>
      <c r="G61" s="15">
        <v>45.8</v>
      </c>
      <c r="H61" s="14">
        <v>0</v>
      </c>
      <c r="I61" s="15">
        <v>45.8</v>
      </c>
      <c r="J61" s="15">
        <f t="shared" ref="J61:J69" si="9">G61*41061</f>
        <v>1880593.7999999998</v>
      </c>
      <c r="K61" s="15">
        <f t="shared" ref="K61:K96" si="10">J61*95/100</f>
        <v>1786564.1099999996</v>
      </c>
      <c r="L61" s="15">
        <f t="shared" ref="L61:L96" si="11">J61*5/100</f>
        <v>94029.69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U61" s="22"/>
      <c r="V61" s="22"/>
      <c r="W61" s="22"/>
      <c r="X61" s="22"/>
      <c r="Y61" s="22"/>
      <c r="Z61" s="22"/>
    </row>
    <row r="62" spans="1:26" ht="60.75">
      <c r="A62" s="12">
        <v>6</v>
      </c>
      <c r="B62" s="13" t="s">
        <v>36</v>
      </c>
      <c r="C62" s="14">
        <v>1</v>
      </c>
      <c r="D62" s="14">
        <v>1</v>
      </c>
      <c r="E62" s="14">
        <v>0</v>
      </c>
      <c r="F62" s="14">
        <v>1</v>
      </c>
      <c r="G62" s="15">
        <v>41</v>
      </c>
      <c r="H62" s="14">
        <v>0</v>
      </c>
      <c r="I62" s="15">
        <v>41</v>
      </c>
      <c r="J62" s="15">
        <f t="shared" si="9"/>
        <v>1683501</v>
      </c>
      <c r="K62" s="16">
        <f t="shared" si="10"/>
        <v>1599325.95</v>
      </c>
      <c r="L62" s="15">
        <f t="shared" si="11"/>
        <v>84175.05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U62" s="22"/>
      <c r="V62" s="22"/>
      <c r="W62" s="22"/>
      <c r="X62" s="22"/>
      <c r="Y62" s="22"/>
      <c r="Z62" s="22"/>
    </row>
    <row r="63" spans="1:26" ht="60.75">
      <c r="A63" s="12">
        <v>7</v>
      </c>
      <c r="B63" s="13" t="s">
        <v>37</v>
      </c>
      <c r="C63" s="14">
        <v>2</v>
      </c>
      <c r="D63" s="14">
        <v>1</v>
      </c>
      <c r="E63" s="14">
        <v>0</v>
      </c>
      <c r="F63" s="14">
        <v>1</v>
      </c>
      <c r="G63" s="15">
        <v>41</v>
      </c>
      <c r="H63" s="14">
        <v>0</v>
      </c>
      <c r="I63" s="15">
        <v>41</v>
      </c>
      <c r="J63" s="15">
        <f t="shared" si="9"/>
        <v>1683501</v>
      </c>
      <c r="K63" s="16">
        <f t="shared" si="10"/>
        <v>1599325.95</v>
      </c>
      <c r="L63" s="15">
        <f t="shared" si="11"/>
        <v>84175.05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U63" s="22"/>
      <c r="V63" s="22"/>
      <c r="W63" s="22"/>
      <c r="X63" s="22"/>
      <c r="Y63" s="22"/>
      <c r="Z63" s="22"/>
    </row>
    <row r="64" spans="1:26" ht="60.75">
      <c r="A64" s="12">
        <v>8</v>
      </c>
      <c r="B64" s="13" t="s">
        <v>112</v>
      </c>
      <c r="C64" s="14">
        <v>1</v>
      </c>
      <c r="D64" s="14">
        <v>1</v>
      </c>
      <c r="E64" s="14">
        <v>0</v>
      </c>
      <c r="F64" s="14">
        <v>1</v>
      </c>
      <c r="G64" s="15">
        <v>45.8</v>
      </c>
      <c r="H64" s="14">
        <v>0</v>
      </c>
      <c r="I64" s="15">
        <v>45.8</v>
      </c>
      <c r="J64" s="15">
        <f t="shared" si="9"/>
        <v>1880593.7999999998</v>
      </c>
      <c r="K64" s="16">
        <f t="shared" si="10"/>
        <v>1786564.1099999996</v>
      </c>
      <c r="L64" s="15">
        <f t="shared" si="11"/>
        <v>94029.69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U64" s="22"/>
      <c r="V64" s="22"/>
      <c r="W64" s="22"/>
      <c r="X64" s="22"/>
      <c r="Y64" s="22"/>
      <c r="Z64" s="22"/>
    </row>
    <row r="65" spans="1:26" ht="40.5">
      <c r="A65" s="12">
        <v>11</v>
      </c>
      <c r="B65" s="13" t="s">
        <v>39</v>
      </c>
      <c r="C65" s="14">
        <v>2</v>
      </c>
      <c r="D65" s="14">
        <v>1</v>
      </c>
      <c r="E65" s="14">
        <v>0</v>
      </c>
      <c r="F65" s="14">
        <v>1</v>
      </c>
      <c r="G65" s="15">
        <v>47.3</v>
      </c>
      <c r="H65" s="14">
        <v>0</v>
      </c>
      <c r="I65" s="15">
        <v>47.3</v>
      </c>
      <c r="J65" s="15">
        <f>G65*41061</f>
        <v>1942185.2999999998</v>
      </c>
      <c r="K65" s="16">
        <f t="shared" si="10"/>
        <v>1845076.0349999997</v>
      </c>
      <c r="L65" s="15">
        <f t="shared" si="11"/>
        <v>97109.264999999999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U65" s="22"/>
      <c r="V65" s="22"/>
      <c r="W65" s="22"/>
      <c r="X65" s="22"/>
      <c r="Y65" s="22"/>
      <c r="Z65" s="22"/>
    </row>
    <row r="66" spans="1:26" ht="40.5">
      <c r="A66" s="12">
        <v>12</v>
      </c>
      <c r="B66" s="13" t="s">
        <v>40</v>
      </c>
      <c r="C66" s="14">
        <v>6</v>
      </c>
      <c r="D66" s="14">
        <v>1</v>
      </c>
      <c r="E66" s="14">
        <v>0</v>
      </c>
      <c r="F66" s="14">
        <v>1</v>
      </c>
      <c r="G66" s="15">
        <v>70</v>
      </c>
      <c r="H66" s="14">
        <v>0</v>
      </c>
      <c r="I66" s="15">
        <v>70</v>
      </c>
      <c r="J66" s="15">
        <f t="shared" si="9"/>
        <v>2874270</v>
      </c>
      <c r="K66" s="16">
        <f t="shared" si="10"/>
        <v>2730556.5</v>
      </c>
      <c r="L66" s="15">
        <f t="shared" si="11"/>
        <v>143713.5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U66" s="22"/>
      <c r="V66" s="22"/>
      <c r="W66" s="22"/>
      <c r="X66" s="22"/>
      <c r="Y66" s="22"/>
      <c r="Z66" s="22"/>
    </row>
    <row r="67" spans="1:26" ht="40.5">
      <c r="A67" s="12">
        <v>13</v>
      </c>
      <c r="B67" s="13" t="s">
        <v>41</v>
      </c>
      <c r="C67" s="14">
        <v>2</v>
      </c>
      <c r="D67" s="14">
        <v>1</v>
      </c>
      <c r="E67" s="14">
        <v>0</v>
      </c>
      <c r="F67" s="14">
        <v>1</v>
      </c>
      <c r="G67" s="15">
        <v>35.799999999999997</v>
      </c>
      <c r="H67" s="14">
        <v>0</v>
      </c>
      <c r="I67" s="15">
        <v>35.799999999999997</v>
      </c>
      <c r="J67" s="15">
        <f t="shared" si="9"/>
        <v>1469983.7999999998</v>
      </c>
      <c r="K67" s="16">
        <f t="shared" si="10"/>
        <v>1396484.6099999996</v>
      </c>
      <c r="L67" s="15">
        <f t="shared" si="11"/>
        <v>73499.189999999988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U67" s="22"/>
      <c r="V67" s="22"/>
      <c r="W67" s="22"/>
      <c r="X67" s="22"/>
      <c r="Y67" s="22"/>
      <c r="Z67" s="22"/>
    </row>
    <row r="68" spans="1:26" ht="40.5">
      <c r="A68" s="12">
        <v>14</v>
      </c>
      <c r="B68" s="13" t="s">
        <v>42</v>
      </c>
      <c r="C68" s="14">
        <v>3</v>
      </c>
      <c r="D68" s="14">
        <v>1</v>
      </c>
      <c r="E68" s="14">
        <v>0</v>
      </c>
      <c r="F68" s="14">
        <v>1</v>
      </c>
      <c r="G68" s="15">
        <v>36.1</v>
      </c>
      <c r="H68" s="14">
        <v>0</v>
      </c>
      <c r="I68" s="15">
        <v>36.1</v>
      </c>
      <c r="J68" s="15">
        <f t="shared" si="9"/>
        <v>1482302.1</v>
      </c>
      <c r="K68" s="16">
        <f t="shared" si="10"/>
        <v>1408186.9950000001</v>
      </c>
      <c r="L68" s="15">
        <f t="shared" si="11"/>
        <v>74115.104999999996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U68" s="22"/>
      <c r="V68" s="22"/>
      <c r="W68" s="22"/>
      <c r="X68" s="22"/>
      <c r="Y68" s="22"/>
      <c r="Z68" s="22"/>
    </row>
    <row r="69" spans="1:26" ht="40.5">
      <c r="A69" s="12">
        <v>15</v>
      </c>
      <c r="B69" s="13" t="s">
        <v>43</v>
      </c>
      <c r="C69" s="14">
        <v>1</v>
      </c>
      <c r="D69" s="14">
        <v>1</v>
      </c>
      <c r="E69" s="14">
        <v>0</v>
      </c>
      <c r="F69" s="14">
        <v>1</v>
      </c>
      <c r="G69" s="15">
        <v>35.700000000000003</v>
      </c>
      <c r="H69" s="14">
        <v>0</v>
      </c>
      <c r="I69" s="15">
        <v>35.700000000000003</v>
      </c>
      <c r="J69" s="15">
        <f t="shared" si="9"/>
        <v>1465877.7000000002</v>
      </c>
      <c r="K69" s="16">
        <f t="shared" si="10"/>
        <v>1392583.8150000004</v>
      </c>
      <c r="L69" s="15">
        <f t="shared" si="11"/>
        <v>73293.885000000009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U69" s="22"/>
      <c r="V69" s="22"/>
      <c r="W69" s="22"/>
      <c r="X69" s="22"/>
      <c r="Y69" s="22"/>
      <c r="Z69" s="22"/>
    </row>
    <row r="70" spans="1:26" ht="40.5">
      <c r="A70" s="12">
        <v>16</v>
      </c>
      <c r="B70" s="13" t="s">
        <v>44</v>
      </c>
      <c r="C70" s="14">
        <v>1</v>
      </c>
      <c r="D70" s="14">
        <v>1</v>
      </c>
      <c r="E70" s="14">
        <v>0</v>
      </c>
      <c r="F70" s="14">
        <v>1</v>
      </c>
      <c r="G70" s="15">
        <v>31.5</v>
      </c>
      <c r="H70" s="14">
        <v>0</v>
      </c>
      <c r="I70" s="15">
        <v>31.5</v>
      </c>
      <c r="J70" s="15">
        <f t="shared" ref="J70:J80" si="12">G70*41061</f>
        <v>1293421.5</v>
      </c>
      <c r="K70" s="16">
        <f t="shared" si="10"/>
        <v>1228750.425</v>
      </c>
      <c r="L70" s="15">
        <f t="shared" si="11"/>
        <v>64671.074999999997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U70" s="22"/>
      <c r="V70" s="22"/>
      <c r="W70" s="22"/>
      <c r="X70" s="22"/>
      <c r="Y70" s="22"/>
      <c r="Z70" s="22"/>
    </row>
    <row r="71" spans="1:26" ht="40.5">
      <c r="A71" s="12">
        <v>17</v>
      </c>
      <c r="B71" s="13" t="s">
        <v>45</v>
      </c>
      <c r="C71" s="14">
        <v>1</v>
      </c>
      <c r="D71" s="14">
        <v>1</v>
      </c>
      <c r="E71" s="14">
        <v>0</v>
      </c>
      <c r="F71" s="14">
        <v>1</v>
      </c>
      <c r="G71" s="15">
        <v>20</v>
      </c>
      <c r="H71" s="14">
        <v>0</v>
      </c>
      <c r="I71" s="15">
        <v>20</v>
      </c>
      <c r="J71" s="15">
        <f t="shared" si="12"/>
        <v>821220</v>
      </c>
      <c r="K71" s="16">
        <f t="shared" si="10"/>
        <v>780159</v>
      </c>
      <c r="L71" s="15">
        <f t="shared" si="11"/>
        <v>41061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U71" s="22"/>
      <c r="V71" s="22"/>
      <c r="W71" s="22"/>
      <c r="X71" s="22"/>
      <c r="Y71" s="22"/>
      <c r="Z71" s="22"/>
    </row>
    <row r="72" spans="1:26" ht="40.5">
      <c r="A72" s="12">
        <v>18</v>
      </c>
      <c r="B72" s="13" t="s">
        <v>46</v>
      </c>
      <c r="C72" s="14">
        <v>5</v>
      </c>
      <c r="D72" s="14">
        <v>1</v>
      </c>
      <c r="E72" s="14">
        <v>0</v>
      </c>
      <c r="F72" s="14">
        <v>1</v>
      </c>
      <c r="G72" s="15">
        <v>32.5</v>
      </c>
      <c r="H72" s="14">
        <v>0</v>
      </c>
      <c r="I72" s="15">
        <v>32.5</v>
      </c>
      <c r="J72" s="15">
        <f t="shared" si="12"/>
        <v>1334482.5</v>
      </c>
      <c r="K72" s="16">
        <f t="shared" si="10"/>
        <v>1267758.375</v>
      </c>
      <c r="L72" s="15">
        <f t="shared" si="11"/>
        <v>66724.125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U72" s="22"/>
      <c r="V72" s="22"/>
      <c r="W72" s="22"/>
      <c r="X72" s="22"/>
      <c r="Y72" s="22"/>
      <c r="Z72" s="22"/>
    </row>
    <row r="73" spans="1:26" ht="40.5">
      <c r="A73" s="12">
        <v>19</v>
      </c>
      <c r="B73" s="13" t="s">
        <v>47</v>
      </c>
      <c r="C73" s="14">
        <v>4</v>
      </c>
      <c r="D73" s="14">
        <v>1</v>
      </c>
      <c r="E73" s="14">
        <v>0</v>
      </c>
      <c r="F73" s="14">
        <v>1</v>
      </c>
      <c r="G73" s="15">
        <v>32.1</v>
      </c>
      <c r="H73" s="14">
        <v>0</v>
      </c>
      <c r="I73" s="15">
        <v>32.1</v>
      </c>
      <c r="J73" s="15">
        <f t="shared" si="12"/>
        <v>1318058.1000000001</v>
      </c>
      <c r="K73" s="16">
        <f t="shared" si="10"/>
        <v>1252155.1950000001</v>
      </c>
      <c r="L73" s="15">
        <f t="shared" si="11"/>
        <v>65902.904999999999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U73" s="22"/>
      <c r="V73" s="22"/>
      <c r="W73" s="22"/>
      <c r="X73" s="22"/>
      <c r="Y73" s="22"/>
      <c r="Z73" s="22"/>
    </row>
    <row r="74" spans="1:26" ht="40.5">
      <c r="A74" s="12">
        <v>20</v>
      </c>
      <c r="B74" s="13" t="s">
        <v>48</v>
      </c>
      <c r="C74" s="14">
        <v>3</v>
      </c>
      <c r="D74" s="14">
        <v>1</v>
      </c>
      <c r="E74" s="14">
        <v>0</v>
      </c>
      <c r="F74" s="14">
        <v>1</v>
      </c>
      <c r="G74" s="15">
        <v>22.6</v>
      </c>
      <c r="H74" s="14">
        <v>0</v>
      </c>
      <c r="I74" s="15">
        <v>22.6</v>
      </c>
      <c r="J74" s="15">
        <f t="shared" si="12"/>
        <v>927978.60000000009</v>
      </c>
      <c r="K74" s="16">
        <f t="shared" si="10"/>
        <v>881579.67000000016</v>
      </c>
      <c r="L74" s="15">
        <f t="shared" si="11"/>
        <v>46398.93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U74" s="22"/>
      <c r="V74" s="22"/>
      <c r="W74" s="22"/>
      <c r="X74" s="22"/>
      <c r="Y74" s="22"/>
      <c r="Z74" s="22"/>
    </row>
    <row r="75" spans="1:26" ht="40.5">
      <c r="A75" s="12">
        <v>21</v>
      </c>
      <c r="B75" s="13" t="s">
        <v>49</v>
      </c>
      <c r="C75" s="14">
        <v>1</v>
      </c>
      <c r="D75" s="14">
        <v>1</v>
      </c>
      <c r="E75" s="14">
        <v>0</v>
      </c>
      <c r="F75" s="14">
        <v>1</v>
      </c>
      <c r="G75" s="15">
        <v>10.7</v>
      </c>
      <c r="H75" s="14">
        <v>0</v>
      </c>
      <c r="I75" s="15">
        <v>10.7</v>
      </c>
      <c r="J75" s="15">
        <f t="shared" si="12"/>
        <v>439352.69999999995</v>
      </c>
      <c r="K75" s="16">
        <f t="shared" si="10"/>
        <v>417385.06499999994</v>
      </c>
      <c r="L75" s="15">
        <f t="shared" si="11"/>
        <v>21967.634999999998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U75" s="22"/>
      <c r="V75" s="22"/>
      <c r="W75" s="22"/>
      <c r="X75" s="22"/>
      <c r="Y75" s="22"/>
      <c r="Z75" s="22"/>
    </row>
    <row r="76" spans="1:26" ht="40.5">
      <c r="A76" s="12">
        <v>22</v>
      </c>
      <c r="B76" s="13" t="s">
        <v>50</v>
      </c>
      <c r="C76" s="14">
        <v>3</v>
      </c>
      <c r="D76" s="14">
        <v>1</v>
      </c>
      <c r="E76" s="14">
        <v>0</v>
      </c>
      <c r="F76" s="14">
        <v>1</v>
      </c>
      <c r="G76" s="15">
        <v>36</v>
      </c>
      <c r="H76" s="14">
        <v>0</v>
      </c>
      <c r="I76" s="15">
        <v>36</v>
      </c>
      <c r="J76" s="15">
        <f t="shared" si="12"/>
        <v>1478196</v>
      </c>
      <c r="K76" s="16">
        <f t="shared" si="10"/>
        <v>1404286.2</v>
      </c>
      <c r="L76" s="15">
        <f t="shared" si="11"/>
        <v>73909.8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U76" s="22"/>
      <c r="V76" s="22"/>
      <c r="W76" s="22"/>
      <c r="X76" s="22"/>
      <c r="Y76" s="22"/>
      <c r="Z76" s="22"/>
    </row>
    <row r="77" spans="1:26" ht="40.5">
      <c r="A77" s="12">
        <v>23</v>
      </c>
      <c r="B77" s="13" t="s">
        <v>51</v>
      </c>
      <c r="C77" s="14">
        <v>4</v>
      </c>
      <c r="D77" s="14">
        <v>1</v>
      </c>
      <c r="E77" s="14">
        <v>0</v>
      </c>
      <c r="F77" s="14">
        <v>1</v>
      </c>
      <c r="G77" s="15">
        <v>53</v>
      </c>
      <c r="H77" s="14">
        <v>0</v>
      </c>
      <c r="I77" s="15">
        <v>53</v>
      </c>
      <c r="J77" s="15">
        <f t="shared" si="12"/>
        <v>2176233</v>
      </c>
      <c r="K77" s="16">
        <f t="shared" si="10"/>
        <v>2067421.35</v>
      </c>
      <c r="L77" s="15">
        <f t="shared" si="11"/>
        <v>108811.65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U77" s="22"/>
      <c r="V77" s="22"/>
      <c r="W77" s="22"/>
      <c r="X77" s="22"/>
      <c r="Y77" s="22"/>
      <c r="Z77" s="22"/>
    </row>
    <row r="78" spans="1:26" ht="40.5">
      <c r="A78" s="12">
        <v>24</v>
      </c>
      <c r="B78" s="13" t="s">
        <v>52</v>
      </c>
      <c r="C78" s="14">
        <v>2</v>
      </c>
      <c r="D78" s="14">
        <v>1</v>
      </c>
      <c r="E78" s="14">
        <v>0</v>
      </c>
      <c r="F78" s="14">
        <v>1</v>
      </c>
      <c r="G78" s="15">
        <v>34.700000000000003</v>
      </c>
      <c r="H78" s="14">
        <v>0</v>
      </c>
      <c r="I78" s="15">
        <v>34.700000000000003</v>
      </c>
      <c r="J78" s="15">
        <f t="shared" si="12"/>
        <v>1424816.7000000002</v>
      </c>
      <c r="K78" s="16">
        <f t="shared" si="10"/>
        <v>1353575.8650000002</v>
      </c>
      <c r="L78" s="15">
        <f t="shared" si="11"/>
        <v>71240.835000000006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U78" s="22"/>
      <c r="V78" s="22"/>
      <c r="W78" s="22"/>
      <c r="X78" s="22"/>
      <c r="Y78" s="22"/>
      <c r="Z78" s="22"/>
    </row>
    <row r="79" spans="1:26" ht="40.5">
      <c r="A79" s="12">
        <v>25</v>
      </c>
      <c r="B79" s="13" t="s">
        <v>53</v>
      </c>
      <c r="C79" s="14">
        <v>2</v>
      </c>
      <c r="D79" s="14">
        <v>1</v>
      </c>
      <c r="E79" s="14">
        <v>0</v>
      </c>
      <c r="F79" s="14">
        <v>1</v>
      </c>
      <c r="G79" s="15">
        <v>26.6</v>
      </c>
      <c r="H79" s="14">
        <v>0</v>
      </c>
      <c r="I79" s="15">
        <v>26.6</v>
      </c>
      <c r="J79" s="15">
        <f t="shared" si="12"/>
        <v>1092222.6000000001</v>
      </c>
      <c r="K79" s="16">
        <f t="shared" si="10"/>
        <v>1037611.4700000002</v>
      </c>
      <c r="L79" s="15">
        <f t="shared" si="11"/>
        <v>54611.13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U79" s="22"/>
      <c r="V79" s="22"/>
      <c r="W79" s="22"/>
      <c r="X79" s="22"/>
      <c r="Y79" s="22"/>
      <c r="Z79" s="22"/>
    </row>
    <row r="80" spans="1:26" ht="40.5">
      <c r="A80" s="12">
        <v>26</v>
      </c>
      <c r="B80" s="13" t="s">
        <v>54</v>
      </c>
      <c r="C80" s="14">
        <v>1</v>
      </c>
      <c r="D80" s="14">
        <v>1</v>
      </c>
      <c r="E80" s="14">
        <v>0</v>
      </c>
      <c r="F80" s="14">
        <v>1</v>
      </c>
      <c r="G80" s="15">
        <v>35.200000000000003</v>
      </c>
      <c r="H80" s="14">
        <v>0</v>
      </c>
      <c r="I80" s="15">
        <v>35.200000000000003</v>
      </c>
      <c r="J80" s="15">
        <f t="shared" si="12"/>
        <v>1445347.2000000002</v>
      </c>
      <c r="K80" s="16">
        <f t="shared" si="10"/>
        <v>1373079.8400000003</v>
      </c>
      <c r="L80" s="15">
        <f t="shared" si="11"/>
        <v>72267.360000000015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U80" s="22"/>
      <c r="V80" s="22"/>
      <c r="W80" s="22"/>
      <c r="X80" s="22"/>
      <c r="Y80" s="22"/>
      <c r="Z80" s="22"/>
    </row>
    <row r="81" spans="1:26" ht="40.5">
      <c r="A81" s="12">
        <v>27</v>
      </c>
      <c r="B81" s="13" t="s">
        <v>55</v>
      </c>
      <c r="C81" s="14">
        <v>1</v>
      </c>
      <c r="D81" s="14">
        <v>1</v>
      </c>
      <c r="E81" s="14">
        <v>0</v>
      </c>
      <c r="F81" s="14">
        <v>1</v>
      </c>
      <c r="G81" s="15">
        <v>16</v>
      </c>
      <c r="H81" s="14">
        <v>0</v>
      </c>
      <c r="I81" s="15">
        <v>16</v>
      </c>
      <c r="J81" s="15">
        <f t="shared" ref="J81:J96" si="13">G81*41061</f>
        <v>656976</v>
      </c>
      <c r="K81" s="16">
        <f t="shared" si="10"/>
        <v>624127.19999999995</v>
      </c>
      <c r="L81" s="15">
        <f t="shared" si="11"/>
        <v>32848.800000000003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U81" s="22"/>
      <c r="V81" s="22"/>
      <c r="W81" s="22"/>
      <c r="X81" s="22"/>
      <c r="Y81" s="22"/>
      <c r="Z81" s="22"/>
    </row>
    <row r="82" spans="1:26" ht="60.75">
      <c r="A82" s="12">
        <v>30</v>
      </c>
      <c r="B82" s="13" t="s">
        <v>58</v>
      </c>
      <c r="C82" s="14">
        <v>6</v>
      </c>
      <c r="D82" s="14">
        <v>1</v>
      </c>
      <c r="E82" s="14">
        <v>0</v>
      </c>
      <c r="F82" s="14">
        <v>1</v>
      </c>
      <c r="G82" s="15">
        <v>91.06</v>
      </c>
      <c r="H82" s="14">
        <v>0</v>
      </c>
      <c r="I82" s="15">
        <v>91.06</v>
      </c>
      <c r="J82" s="15">
        <f>G82*41061</f>
        <v>3739014.66</v>
      </c>
      <c r="K82" s="16">
        <f t="shared" si="10"/>
        <v>3552063.9269999997</v>
      </c>
      <c r="L82" s="15">
        <f t="shared" si="11"/>
        <v>186950.73300000001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U82" s="22"/>
      <c r="V82" s="22"/>
      <c r="W82" s="22"/>
      <c r="X82" s="22"/>
      <c r="Y82" s="22"/>
      <c r="Z82" s="22"/>
    </row>
    <row r="83" spans="1:26" ht="60.75">
      <c r="A83" s="12">
        <v>31</v>
      </c>
      <c r="B83" s="13" t="s">
        <v>59</v>
      </c>
      <c r="C83" s="14">
        <v>1</v>
      </c>
      <c r="D83" s="14">
        <v>1</v>
      </c>
      <c r="E83" s="14">
        <v>0</v>
      </c>
      <c r="F83" s="14">
        <v>1</v>
      </c>
      <c r="G83" s="15">
        <v>40.700000000000003</v>
      </c>
      <c r="H83" s="14">
        <v>0</v>
      </c>
      <c r="I83" s="15">
        <v>40.700000000000003</v>
      </c>
      <c r="J83" s="15">
        <f t="shared" si="13"/>
        <v>1671182.7000000002</v>
      </c>
      <c r="K83" s="16">
        <f t="shared" si="10"/>
        <v>1587623.5650000004</v>
      </c>
      <c r="L83" s="15">
        <f t="shared" si="11"/>
        <v>83559.135000000009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U83" s="22"/>
      <c r="V83" s="22"/>
      <c r="W83" s="22"/>
      <c r="X83" s="22"/>
      <c r="Y83" s="22"/>
      <c r="Z83" s="22"/>
    </row>
    <row r="84" spans="1:26" ht="60.75">
      <c r="A84" s="12">
        <v>33</v>
      </c>
      <c r="B84" s="13" t="s">
        <v>61</v>
      </c>
      <c r="C84" s="14">
        <v>2</v>
      </c>
      <c r="D84" s="14">
        <v>1</v>
      </c>
      <c r="E84" s="14">
        <v>0</v>
      </c>
      <c r="F84" s="14">
        <v>1</v>
      </c>
      <c r="G84" s="15">
        <v>40.700000000000003</v>
      </c>
      <c r="H84" s="14">
        <v>0</v>
      </c>
      <c r="I84" s="15">
        <v>40.700000000000003</v>
      </c>
      <c r="J84" s="15">
        <f>G84*41061</f>
        <v>1671182.7000000002</v>
      </c>
      <c r="K84" s="16">
        <f t="shared" si="10"/>
        <v>1587623.5650000004</v>
      </c>
      <c r="L84" s="15">
        <f t="shared" si="11"/>
        <v>83559.135000000009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U84" s="22"/>
      <c r="V84" s="22"/>
      <c r="W84" s="22"/>
      <c r="X84" s="22"/>
      <c r="Y84" s="22"/>
      <c r="Z84" s="22"/>
    </row>
    <row r="85" spans="1:26" ht="40.5">
      <c r="A85" s="12">
        <v>34</v>
      </c>
      <c r="B85" s="13" t="s">
        <v>62</v>
      </c>
      <c r="C85" s="14">
        <v>6</v>
      </c>
      <c r="D85" s="14">
        <v>1</v>
      </c>
      <c r="E85" s="14">
        <v>0</v>
      </c>
      <c r="F85" s="14">
        <v>1</v>
      </c>
      <c r="G85" s="15">
        <v>71.099999999999994</v>
      </c>
      <c r="H85" s="14">
        <v>0</v>
      </c>
      <c r="I85" s="15">
        <v>71.099999999999994</v>
      </c>
      <c r="J85" s="15">
        <f>G85*41061</f>
        <v>2919437.0999999996</v>
      </c>
      <c r="K85" s="16">
        <f t="shared" si="10"/>
        <v>2773465.2449999992</v>
      </c>
      <c r="L85" s="15">
        <f t="shared" si="11"/>
        <v>145971.85499999998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U85" s="22"/>
      <c r="V85" s="22"/>
      <c r="W85" s="22"/>
      <c r="X85" s="22"/>
      <c r="Y85" s="22"/>
      <c r="Z85" s="22"/>
    </row>
    <row r="86" spans="1:26" ht="40.5">
      <c r="A86" s="12">
        <v>36</v>
      </c>
      <c r="B86" s="13" t="s">
        <v>64</v>
      </c>
      <c r="C86" s="14">
        <v>1</v>
      </c>
      <c r="D86" s="14">
        <v>1</v>
      </c>
      <c r="E86" s="14">
        <v>0</v>
      </c>
      <c r="F86" s="14">
        <v>1</v>
      </c>
      <c r="G86" s="15">
        <v>14.8</v>
      </c>
      <c r="H86" s="14">
        <v>0</v>
      </c>
      <c r="I86" s="15">
        <v>14.8</v>
      </c>
      <c r="J86" s="15">
        <f t="shared" si="13"/>
        <v>607702.80000000005</v>
      </c>
      <c r="K86" s="16">
        <f t="shared" si="10"/>
        <v>577317.66</v>
      </c>
      <c r="L86" s="15">
        <f t="shared" si="11"/>
        <v>30385.14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U86" s="22"/>
      <c r="V86" s="22"/>
      <c r="W86" s="22"/>
      <c r="X86" s="22"/>
      <c r="Y86" s="22"/>
      <c r="Z86" s="22"/>
    </row>
    <row r="87" spans="1:26" ht="40.5">
      <c r="A87" s="12">
        <v>37</v>
      </c>
      <c r="B87" s="13" t="s">
        <v>65</v>
      </c>
      <c r="C87" s="14">
        <v>4</v>
      </c>
      <c r="D87" s="14">
        <v>1</v>
      </c>
      <c r="E87" s="14">
        <v>0</v>
      </c>
      <c r="F87" s="14">
        <v>1</v>
      </c>
      <c r="G87" s="15">
        <v>70.8</v>
      </c>
      <c r="H87" s="14">
        <v>0</v>
      </c>
      <c r="I87" s="15">
        <v>70.8</v>
      </c>
      <c r="J87" s="15">
        <f t="shared" si="13"/>
        <v>2907118.8</v>
      </c>
      <c r="K87" s="16">
        <f t="shared" si="10"/>
        <v>2761762.86</v>
      </c>
      <c r="L87" s="15">
        <f t="shared" si="11"/>
        <v>145355.94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U87" s="22"/>
      <c r="V87" s="22"/>
      <c r="W87" s="22"/>
      <c r="X87" s="22"/>
      <c r="Y87" s="22"/>
      <c r="Z87" s="22"/>
    </row>
    <row r="88" spans="1:26" ht="40.5">
      <c r="A88" s="12">
        <v>39</v>
      </c>
      <c r="B88" s="13" t="s">
        <v>67</v>
      </c>
      <c r="C88" s="14">
        <v>1</v>
      </c>
      <c r="D88" s="14">
        <v>1</v>
      </c>
      <c r="E88" s="14">
        <v>0</v>
      </c>
      <c r="F88" s="14">
        <v>1</v>
      </c>
      <c r="G88" s="15">
        <v>42.9</v>
      </c>
      <c r="H88" s="14">
        <v>0</v>
      </c>
      <c r="I88" s="15">
        <v>42.9</v>
      </c>
      <c r="J88" s="15">
        <f t="shared" si="13"/>
        <v>1761516.9</v>
      </c>
      <c r="K88" s="16">
        <f t="shared" si="10"/>
        <v>1673441.0549999999</v>
      </c>
      <c r="L88" s="15">
        <f t="shared" si="11"/>
        <v>88075.845000000001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U88" s="22"/>
      <c r="V88" s="22"/>
      <c r="W88" s="22"/>
      <c r="X88" s="22"/>
      <c r="Y88" s="22"/>
      <c r="Z88" s="22"/>
    </row>
    <row r="89" spans="1:26" ht="40.5">
      <c r="A89" s="12">
        <v>40</v>
      </c>
      <c r="B89" s="13" t="s">
        <v>68</v>
      </c>
      <c r="C89" s="14">
        <v>2</v>
      </c>
      <c r="D89" s="14">
        <v>1</v>
      </c>
      <c r="E89" s="14">
        <v>0</v>
      </c>
      <c r="F89" s="14">
        <v>1</v>
      </c>
      <c r="G89" s="15">
        <v>42.9</v>
      </c>
      <c r="H89" s="14">
        <v>0</v>
      </c>
      <c r="I89" s="15">
        <v>42.9</v>
      </c>
      <c r="J89" s="15">
        <f t="shared" si="13"/>
        <v>1761516.9</v>
      </c>
      <c r="K89" s="16">
        <f t="shared" si="10"/>
        <v>1673441.0549999999</v>
      </c>
      <c r="L89" s="15">
        <f t="shared" si="11"/>
        <v>88075.845000000001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U89" s="22"/>
      <c r="V89" s="22"/>
      <c r="W89" s="22"/>
      <c r="X89" s="22"/>
      <c r="Y89" s="22"/>
      <c r="Z89" s="22"/>
    </row>
    <row r="90" spans="1:26" ht="40.5">
      <c r="A90" s="12">
        <v>41</v>
      </c>
      <c r="B90" s="13" t="s">
        <v>69</v>
      </c>
      <c r="C90" s="14">
        <v>5</v>
      </c>
      <c r="D90" s="14">
        <v>1</v>
      </c>
      <c r="E90" s="14">
        <v>0</v>
      </c>
      <c r="F90" s="14">
        <v>1</v>
      </c>
      <c r="G90" s="15">
        <v>42.2</v>
      </c>
      <c r="H90" s="14">
        <v>0</v>
      </c>
      <c r="I90" s="15">
        <v>42.2</v>
      </c>
      <c r="J90" s="15">
        <f t="shared" si="13"/>
        <v>1732774.2000000002</v>
      </c>
      <c r="K90" s="16">
        <f t="shared" si="10"/>
        <v>1646135.4900000002</v>
      </c>
      <c r="L90" s="15">
        <f t="shared" si="11"/>
        <v>86638.71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U90" s="22"/>
      <c r="V90" s="22"/>
      <c r="W90" s="22"/>
      <c r="X90" s="22"/>
      <c r="Y90" s="22"/>
      <c r="Z90" s="22"/>
    </row>
    <row r="91" spans="1:26" ht="40.5">
      <c r="A91" s="12">
        <v>43</v>
      </c>
      <c r="B91" s="13" t="s">
        <v>71</v>
      </c>
      <c r="C91" s="14">
        <v>3</v>
      </c>
      <c r="D91" s="14">
        <v>1</v>
      </c>
      <c r="E91" s="14">
        <v>0</v>
      </c>
      <c r="F91" s="14">
        <v>1</v>
      </c>
      <c r="G91" s="15">
        <v>70.7</v>
      </c>
      <c r="H91" s="14">
        <v>0</v>
      </c>
      <c r="I91" s="15">
        <v>70.7</v>
      </c>
      <c r="J91" s="15">
        <f t="shared" si="13"/>
        <v>2903012.7</v>
      </c>
      <c r="K91" s="16">
        <f t="shared" si="10"/>
        <v>2757862.0649999999</v>
      </c>
      <c r="L91" s="15">
        <f t="shared" si="11"/>
        <v>145150.63500000001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U91" s="22"/>
      <c r="V91" s="22"/>
      <c r="W91" s="22"/>
      <c r="X91" s="22"/>
      <c r="Y91" s="22"/>
      <c r="Z91" s="22"/>
    </row>
    <row r="92" spans="1:26" ht="40.5">
      <c r="A92" s="12">
        <v>44</v>
      </c>
      <c r="B92" s="13" t="s">
        <v>72</v>
      </c>
      <c r="C92" s="14">
        <v>2</v>
      </c>
      <c r="D92" s="14">
        <v>1</v>
      </c>
      <c r="E92" s="14">
        <v>0</v>
      </c>
      <c r="F92" s="14">
        <v>1</v>
      </c>
      <c r="G92" s="15">
        <v>35.700000000000003</v>
      </c>
      <c r="H92" s="14">
        <v>0</v>
      </c>
      <c r="I92" s="15">
        <v>35.700000000000003</v>
      </c>
      <c r="J92" s="15">
        <f t="shared" si="13"/>
        <v>1465877.7000000002</v>
      </c>
      <c r="K92" s="16">
        <f t="shared" si="10"/>
        <v>1392583.8150000004</v>
      </c>
      <c r="L92" s="15">
        <f t="shared" si="11"/>
        <v>73293.885000000009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U92" s="22"/>
      <c r="V92" s="22"/>
      <c r="W92" s="22"/>
      <c r="X92" s="22"/>
      <c r="Y92" s="22"/>
      <c r="Z92" s="22"/>
    </row>
    <row r="93" spans="1:26" ht="40.5">
      <c r="A93" s="12">
        <v>45</v>
      </c>
      <c r="B93" s="13" t="s">
        <v>110</v>
      </c>
      <c r="C93" s="14">
        <v>1</v>
      </c>
      <c r="D93" s="14">
        <v>1</v>
      </c>
      <c r="E93" s="14">
        <v>0</v>
      </c>
      <c r="F93" s="14">
        <v>1</v>
      </c>
      <c r="G93" s="15">
        <v>36.799999999999997</v>
      </c>
      <c r="H93" s="14">
        <v>0</v>
      </c>
      <c r="I93" s="15">
        <v>36.799999999999997</v>
      </c>
      <c r="J93" s="15">
        <f t="shared" si="13"/>
        <v>1511044.7999999998</v>
      </c>
      <c r="K93" s="16">
        <f t="shared" si="10"/>
        <v>1435492.5599999996</v>
      </c>
      <c r="L93" s="15">
        <f t="shared" si="11"/>
        <v>75552.239999999991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U93" s="22"/>
      <c r="V93" s="22"/>
      <c r="W93" s="22"/>
      <c r="X93" s="22"/>
      <c r="Y93" s="22"/>
      <c r="Z93" s="22"/>
    </row>
    <row r="94" spans="1:26" ht="40.5">
      <c r="A94" s="12">
        <v>48</v>
      </c>
      <c r="B94" s="13" t="s">
        <v>75</v>
      </c>
      <c r="C94" s="14">
        <v>2</v>
      </c>
      <c r="D94" s="14">
        <v>1</v>
      </c>
      <c r="E94" s="14">
        <v>0</v>
      </c>
      <c r="F94" s="14">
        <v>1</v>
      </c>
      <c r="G94" s="15">
        <v>70.099999999999994</v>
      </c>
      <c r="H94" s="14">
        <v>0</v>
      </c>
      <c r="I94" s="15">
        <v>70.099999999999994</v>
      </c>
      <c r="J94" s="15">
        <f t="shared" si="13"/>
        <v>2878376.0999999996</v>
      </c>
      <c r="K94" s="16">
        <f t="shared" si="10"/>
        <v>2734457.2949999995</v>
      </c>
      <c r="L94" s="15">
        <f t="shared" si="11"/>
        <v>143918.80499999999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U94" s="22"/>
      <c r="V94" s="22"/>
      <c r="W94" s="22"/>
      <c r="X94" s="22"/>
      <c r="Y94" s="22"/>
      <c r="Z94" s="22"/>
    </row>
    <row r="95" spans="1:26" ht="60.75">
      <c r="A95" s="12">
        <v>50</v>
      </c>
      <c r="B95" s="13" t="s">
        <v>77</v>
      </c>
      <c r="C95" s="14">
        <v>2</v>
      </c>
      <c r="D95" s="14">
        <v>1</v>
      </c>
      <c r="E95" s="14">
        <v>0</v>
      </c>
      <c r="F95" s="14">
        <v>1</v>
      </c>
      <c r="G95" s="15">
        <v>39.6</v>
      </c>
      <c r="H95" s="14">
        <v>0</v>
      </c>
      <c r="I95" s="15">
        <v>39.6</v>
      </c>
      <c r="J95" s="15">
        <f t="shared" si="13"/>
        <v>1626015.6</v>
      </c>
      <c r="K95" s="16">
        <f t="shared" si="10"/>
        <v>1544714.82</v>
      </c>
      <c r="L95" s="15">
        <f t="shared" si="11"/>
        <v>81300.78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U95" s="22"/>
      <c r="V95" s="22"/>
      <c r="W95" s="22"/>
      <c r="X95" s="22"/>
      <c r="Y95" s="22"/>
      <c r="Z95" s="22"/>
    </row>
    <row r="96" spans="1:26" ht="60.75">
      <c r="A96" s="12">
        <v>51</v>
      </c>
      <c r="B96" s="13" t="s">
        <v>78</v>
      </c>
      <c r="C96" s="14">
        <v>1</v>
      </c>
      <c r="D96" s="14">
        <v>1</v>
      </c>
      <c r="E96" s="14">
        <v>0</v>
      </c>
      <c r="F96" s="14">
        <v>1</v>
      </c>
      <c r="G96" s="15">
        <v>39.700000000000003</v>
      </c>
      <c r="H96" s="14">
        <v>0</v>
      </c>
      <c r="I96" s="15">
        <v>39.700000000000003</v>
      </c>
      <c r="J96" s="15">
        <f t="shared" si="13"/>
        <v>1630121.7000000002</v>
      </c>
      <c r="K96" s="16">
        <f t="shared" si="10"/>
        <v>1548615.6150000002</v>
      </c>
      <c r="L96" s="15">
        <f t="shared" si="11"/>
        <v>81506.085000000006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U96" s="22"/>
      <c r="V96" s="22"/>
      <c r="W96" s="22"/>
      <c r="X96" s="22"/>
      <c r="Y96" s="22"/>
      <c r="Z96" s="22"/>
    </row>
    <row r="97" spans="1:26" ht="20.25">
      <c r="A97" s="12"/>
      <c r="B97" s="13" t="s">
        <v>28</v>
      </c>
      <c r="C97" s="14">
        <f>SUM(C61:C96)</f>
        <v>86</v>
      </c>
      <c r="D97" s="14">
        <f>SUM(D61:D96)</f>
        <v>36</v>
      </c>
      <c r="E97" s="14" t="s">
        <v>29</v>
      </c>
      <c r="F97" s="14">
        <f>SUM(F61:F96)</f>
        <v>36</v>
      </c>
      <c r="G97" s="15">
        <f>SUM(G61:G96)</f>
        <v>1499.1600000000005</v>
      </c>
      <c r="H97" s="14">
        <v>0</v>
      </c>
      <c r="I97" s="15">
        <f>SUM(I61:I96)</f>
        <v>1499.1600000000005</v>
      </c>
      <c r="J97" s="15">
        <f>SUM(J61:J96)</f>
        <v>61557008.760000013</v>
      </c>
      <c r="K97" s="15">
        <f>SUM(K61:K96)</f>
        <v>58479158.321999997</v>
      </c>
      <c r="L97" s="15">
        <f>SUM(L61:L96)</f>
        <v>3077850.4380000001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U97" s="22"/>
      <c r="V97" s="22"/>
      <c r="W97" s="22"/>
      <c r="X97" s="22"/>
      <c r="Y97" s="22"/>
      <c r="Z97" s="22"/>
    </row>
    <row r="98" spans="1:26" ht="15.6" customHeight="1">
      <c r="P98" s="18"/>
      <c r="Q98" s="18"/>
      <c r="R98" s="19"/>
      <c r="U98" s="22"/>
      <c r="V98" s="22"/>
      <c r="W98" s="22"/>
      <c r="X98" s="22"/>
      <c r="Y98" s="22"/>
      <c r="Z98" s="22"/>
    </row>
    <row r="99" spans="1:26" ht="15.6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U99" s="22"/>
      <c r="V99" s="22"/>
      <c r="W99" s="22"/>
      <c r="X99" s="22"/>
      <c r="Y99" s="22"/>
      <c r="Z99" s="22"/>
    </row>
    <row r="100" spans="1:26" ht="15" customHeight="1">
      <c r="A100" s="39"/>
      <c r="B100" s="39"/>
      <c r="C100" s="39"/>
      <c r="D100" s="39"/>
      <c r="E100" s="39"/>
      <c r="F100" s="39"/>
      <c r="G100" s="39"/>
      <c r="H100" s="39"/>
      <c r="I100" s="4"/>
      <c r="J100" s="4"/>
      <c r="K100" s="4"/>
      <c r="L100" s="4"/>
      <c r="U100" s="22"/>
      <c r="V100" s="22"/>
      <c r="W100" s="22"/>
      <c r="X100" s="22"/>
      <c r="Y100" s="22"/>
      <c r="Z100" s="22"/>
    </row>
    <row r="101" spans="1:26" ht="15" customHeight="1">
      <c r="A101" s="39"/>
      <c r="B101" s="39"/>
      <c r="C101" s="39"/>
      <c r="D101" s="39"/>
      <c r="E101" s="39"/>
      <c r="F101" s="39"/>
      <c r="G101" s="39"/>
      <c r="H101" s="39"/>
      <c r="I101" s="4"/>
      <c r="J101" s="4"/>
      <c r="K101" s="4"/>
      <c r="L101" s="4"/>
      <c r="M101" s="4"/>
      <c r="N101" s="4"/>
      <c r="O101" s="22"/>
      <c r="P101" s="22"/>
      <c r="Q101" s="22"/>
      <c r="R101" s="22"/>
      <c r="S101" s="22"/>
      <c r="T101" s="26"/>
      <c r="U101" s="22"/>
      <c r="V101" s="22"/>
      <c r="W101" s="22"/>
      <c r="X101" s="22"/>
      <c r="Y101" s="22"/>
      <c r="Z101" s="22"/>
    </row>
    <row r="102" spans="1:26" ht="23.25" customHeight="1">
      <c r="A102" s="39"/>
      <c r="B102" s="39"/>
      <c r="C102" s="39"/>
      <c r="D102" s="39"/>
      <c r="E102" s="39"/>
      <c r="F102" s="39"/>
      <c r="G102" s="39"/>
      <c r="H102" s="39"/>
      <c r="I102" s="4"/>
      <c r="J102" s="4"/>
      <c r="K102" s="4"/>
      <c r="L102" s="4"/>
      <c r="M102" s="4"/>
      <c r="O102" s="41"/>
      <c r="P102" s="41"/>
      <c r="Q102" s="41"/>
      <c r="R102" s="41"/>
      <c r="S102" s="41"/>
      <c r="T102" s="22"/>
      <c r="U102" s="22"/>
      <c r="V102" s="22"/>
      <c r="W102" s="22"/>
      <c r="X102" s="22"/>
      <c r="Y102" s="22"/>
      <c r="Z102" s="22"/>
    </row>
    <row r="103" spans="1:26" ht="19.5" customHeight="1">
      <c r="A103" s="20"/>
      <c r="B103" s="20"/>
      <c r="C103" s="20"/>
      <c r="D103" s="20"/>
      <c r="E103" s="20"/>
      <c r="F103" s="20"/>
      <c r="G103" s="20"/>
      <c r="H103" s="20"/>
      <c r="I103" s="4"/>
      <c r="J103" s="4"/>
      <c r="K103" s="4"/>
      <c r="L103" s="4"/>
      <c r="M103" s="4"/>
      <c r="O103" s="40"/>
      <c r="P103" s="40"/>
      <c r="Q103" s="40"/>
      <c r="R103" s="40"/>
      <c r="S103" s="40"/>
      <c r="T103" s="22"/>
      <c r="U103" s="22"/>
      <c r="V103" s="22"/>
      <c r="W103" s="22"/>
      <c r="X103" s="22"/>
      <c r="Y103" s="22"/>
      <c r="Z103" s="22"/>
    </row>
    <row r="104" spans="1:26" ht="15" customHeight="1">
      <c r="A104" s="20"/>
      <c r="B104" s="20"/>
      <c r="C104" s="20"/>
      <c r="D104" s="20"/>
      <c r="E104" s="20"/>
      <c r="F104" s="20"/>
      <c r="G104" s="20"/>
      <c r="H104" s="20"/>
      <c r="I104" s="4"/>
      <c r="J104" s="4"/>
      <c r="K104" s="4"/>
      <c r="L104" s="4"/>
      <c r="M104" s="4"/>
      <c r="O104" s="27"/>
      <c r="P104" s="27"/>
      <c r="Q104" s="27"/>
      <c r="R104" s="28"/>
      <c r="S104" s="28"/>
      <c r="T104" s="22"/>
      <c r="U104" s="22"/>
      <c r="V104" s="22"/>
      <c r="W104" s="22"/>
      <c r="X104" s="22"/>
      <c r="Y104" s="22"/>
      <c r="Z104" s="22"/>
    </row>
    <row r="105" spans="1:26" ht="15" customHeight="1">
      <c r="A105" s="20"/>
      <c r="B105" s="20"/>
      <c r="C105" s="20"/>
      <c r="D105" s="20"/>
      <c r="E105" s="20"/>
      <c r="F105" s="20"/>
      <c r="G105" s="20"/>
      <c r="H105" s="20"/>
      <c r="I105" s="4"/>
      <c r="J105" s="4"/>
      <c r="K105" s="4"/>
      <c r="L105" s="4"/>
      <c r="M105" s="4"/>
      <c r="O105" s="37"/>
      <c r="P105" s="37"/>
      <c r="Q105" s="37"/>
      <c r="R105" s="38"/>
      <c r="S105" s="38"/>
      <c r="T105" s="22"/>
      <c r="U105" s="22"/>
    </row>
    <row r="106" spans="1:26" ht="15" customHeight="1">
      <c r="A106" s="20"/>
      <c r="B106" s="20"/>
      <c r="C106" s="20"/>
      <c r="D106" s="20"/>
      <c r="E106" s="20"/>
      <c r="F106" s="20"/>
      <c r="G106" s="20"/>
      <c r="H106" s="20"/>
      <c r="I106" s="4"/>
      <c r="J106" s="4"/>
      <c r="K106" s="4"/>
      <c r="L106" s="4"/>
      <c r="M106" s="4"/>
      <c r="O106" s="22"/>
      <c r="P106" s="29"/>
      <c r="Q106" s="29"/>
      <c r="R106" s="29"/>
      <c r="S106" s="29"/>
      <c r="T106" s="22"/>
      <c r="U106" s="22"/>
    </row>
    <row r="107" spans="1:26">
      <c r="O107" s="22"/>
      <c r="P107" s="22"/>
      <c r="Q107" s="22"/>
      <c r="R107" s="22"/>
      <c r="S107" s="22"/>
      <c r="T107" s="22"/>
      <c r="U107" s="22"/>
    </row>
    <row r="108" spans="1:26">
      <c r="O108" s="22"/>
      <c r="P108" s="22"/>
      <c r="Q108" s="22"/>
      <c r="R108" s="22"/>
      <c r="S108" s="22"/>
      <c r="T108" s="22"/>
      <c r="U108" s="22"/>
    </row>
    <row r="109" spans="1:26">
      <c r="O109" s="22"/>
      <c r="P109" s="22"/>
      <c r="Q109" s="22"/>
      <c r="R109" s="22"/>
      <c r="S109" s="22"/>
      <c r="T109" s="22"/>
      <c r="U109" s="22"/>
    </row>
  </sheetData>
  <sheetProtection formatCells="0" formatColumns="0" formatRows="0" insertColumns="0" insertRows="0" insertHyperlinks="0" deleteColumns="0" deleteRows="0" sort="0" autoFilter="0" pivotTables="0"/>
  <mergeCells count="28">
    <mergeCell ref="R2:S2"/>
    <mergeCell ref="O105:Q105"/>
    <mergeCell ref="R105:S105"/>
    <mergeCell ref="C13:C15"/>
    <mergeCell ref="B13:B16"/>
    <mergeCell ref="A100:H102"/>
    <mergeCell ref="Q103:S103"/>
    <mergeCell ref="Q102:S102"/>
    <mergeCell ref="O103:P103"/>
    <mergeCell ref="O102:P102"/>
    <mergeCell ref="O8:S8"/>
    <mergeCell ref="B11:S11"/>
    <mergeCell ref="O14:P14"/>
    <mergeCell ref="N13:P13"/>
    <mergeCell ref="Q13:S13"/>
    <mergeCell ref="H14:I14"/>
    <mergeCell ref="A13:A16"/>
    <mergeCell ref="D14:D15"/>
    <mergeCell ref="G14:G15"/>
    <mergeCell ref="E14:F14"/>
    <mergeCell ref="R14:S14"/>
    <mergeCell ref="J13:M13"/>
    <mergeCell ref="J14:J15"/>
    <mergeCell ref="D13:F13"/>
    <mergeCell ref="G13:I13"/>
    <mergeCell ref="N14:N15"/>
    <mergeCell ref="Q14:Q15"/>
    <mergeCell ref="K14:M14"/>
  </mergeCells>
  <printOptions horizontalCentered="1"/>
  <pageMargins left="0.31496062992125984" right="0.31496062992125984" top="0.31496062992125984" bottom="0.31496062992125984" header="0.51181102362204722" footer="0.51181102362204722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Шипицина Светлана Ивановна</dc:creator>
  <cp:lastModifiedBy>sishipicina</cp:lastModifiedBy>
  <cp:lastPrinted>2020-06-08T06:12:51Z</cp:lastPrinted>
  <dcterms:created xsi:type="dcterms:W3CDTF">2006-09-16T00:00:00Z</dcterms:created>
  <dcterms:modified xsi:type="dcterms:W3CDTF">2021-01-19T11:04:41Z</dcterms:modified>
</cp:coreProperties>
</file>